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1" activeTab="1"/>
  </bookViews>
  <sheets>
    <sheet name="1. Laporan Penyerapan" sheetId="1" state="hidden" r:id="rId1"/>
    <sheet name="2.Penyerapan Bulanan 2018" sheetId="2" r:id="rId2"/>
    <sheet name="Penyerapan Bulanan 2017" sheetId="3" state="hidden" r:id="rId3"/>
  </sheets>
  <definedNames/>
  <calcPr fullCalcOnLoad="1"/>
</workbook>
</file>

<file path=xl/sharedStrings.xml><?xml version="1.0" encoding="utf-8"?>
<sst xmlns="http://schemas.openxmlformats.org/spreadsheetml/2006/main" count="224" uniqueCount="71">
  <si>
    <t>Anggaran KPK Tahun 2014</t>
  </si>
  <si>
    <t>Rupiah Murni</t>
  </si>
  <si>
    <t>Hibah</t>
  </si>
  <si>
    <t>Unit Kerja</t>
  </si>
  <si>
    <t>Pagu Anggaran</t>
  </si>
  <si>
    <t>Penyerapan</t>
  </si>
  <si>
    <t>Deputi Pencegahan</t>
  </si>
  <si>
    <t>SEKRETARIAT DEPUTI PENCEGAHAN</t>
  </si>
  <si>
    <t>DIREKTORAT PP LHKPN</t>
  </si>
  <si>
    <t>DIREKTORAT GRATIFIKASI</t>
  </si>
  <si>
    <t>DIREKTORAT DIKYANMAS</t>
  </si>
  <si>
    <t>DIREKTORAT LITBANG</t>
  </si>
  <si>
    <t>Deputi Penindakan</t>
  </si>
  <si>
    <t>SEKRETARIAT DEPUTI PENINDAKAN</t>
  </si>
  <si>
    <t>DIREKTORAT PENYELIDIKAN</t>
  </si>
  <si>
    <t>DIREKTORAT PENYIDIKAN</t>
  </si>
  <si>
    <t>DIREKTORAT PENUNTUTAN</t>
  </si>
  <si>
    <t>DIREKTORAT KOORDINASI DAN SUPERVISI</t>
  </si>
  <si>
    <t>Deputi Inda</t>
  </si>
  <si>
    <t>SEKRETARIAT DEPUTI INDA</t>
  </si>
  <si>
    <t>DIREKTORAT PINDA</t>
  </si>
  <si>
    <t>DIREKTORAT PJKAKI</t>
  </si>
  <si>
    <t>DIREKTORAT MONITOR</t>
  </si>
  <si>
    <t>Deputi PIPM</t>
  </si>
  <si>
    <t>SEKRETARIAT DEPUTI PIPM</t>
  </si>
  <si>
    <t>DIREKTORAT PENGAWASAN INTERNAL</t>
  </si>
  <si>
    <t>DIREKTORAT PENGADUAN MASYARAKAT</t>
  </si>
  <si>
    <t>Sekretariat Jendral</t>
  </si>
  <si>
    <t>BIRO RENKEU</t>
  </si>
  <si>
    <t>BIRO UMUM</t>
  </si>
  <si>
    <t>BIRO SDM</t>
  </si>
  <si>
    <t>non_pegawai</t>
  </si>
  <si>
    <t>belanja_pegawai</t>
  </si>
  <si>
    <t>BIRO HUKUM</t>
  </si>
  <si>
    <t>BIRO HUMAS</t>
  </si>
  <si>
    <t>%</t>
  </si>
  <si>
    <t>JANUARI</t>
  </si>
  <si>
    <t>FEBRUARI</t>
  </si>
  <si>
    <t>MARET</t>
  </si>
  <si>
    <t>APRIL</t>
  </si>
  <si>
    <t>MEI</t>
  </si>
  <si>
    <t>JUNI</t>
  </si>
  <si>
    <t>LAPORAN PENYERAPAN ANGGARAN TAHUN 2014 *(</t>
  </si>
  <si>
    <t>JULI</t>
  </si>
  <si>
    <t>: Rp</t>
  </si>
  <si>
    <t>Subtotal</t>
  </si>
  <si>
    <t>Total</t>
  </si>
  <si>
    <t>check</t>
  </si>
  <si>
    <t>AGUSTUS</t>
  </si>
  <si>
    <t>SEPTEMBER</t>
  </si>
  <si>
    <t>OKTOBER</t>
  </si>
  <si>
    <t>NOVEMBER</t>
  </si>
  <si>
    <t>DESEMBER</t>
  </si>
  <si>
    <t>LAPORAN PENYERAPAN ANGGARAN TAHUN 2015</t>
  </si>
  <si>
    <t>DIREKTORAT KOORDINASI DAN SUPERVISI PENCEGAHAN</t>
  </si>
  <si>
    <t>Rencana DIPA</t>
  </si>
  <si>
    <t>Realisasi</t>
  </si>
  <si>
    <t>Anggaran KPK Tahun 2015</t>
  </si>
  <si>
    <t>: RP</t>
  </si>
  <si>
    <t>Persen</t>
  </si>
  <si>
    <t>01-01-2015 S/D 31-12-</t>
  </si>
  <si>
    <t>UNIT KERJA KOORDINASI DAN SUPERVISI BIDANG PENCEGAHAN</t>
  </si>
  <si>
    <t>UNIT KERJA KOORDINASI DAN SUPERVISI BIDANG PENINDAKAN</t>
  </si>
  <si>
    <t/>
  </si>
  <si>
    <t>Sub Jumlah</t>
  </si>
  <si>
    <t>Total Jumlah</t>
  </si>
  <si>
    <t>SEKRETARIAT PIMPINAN</t>
  </si>
  <si>
    <t>LAPORAN PENYERAPAN ANGGARAN TAHUN 2017</t>
  </si>
  <si>
    <t>S.D 28 Feb 2017</t>
  </si>
  <si>
    <t>Anggaran KPK Tahun 2018</t>
  </si>
  <si>
    <t>LAPORAN PENYERAPAN ANGGARAN TAHUN 2018</t>
  </si>
</sst>
</file>

<file path=xl/styles.xml><?xml version="1.0" encoding="utf-8"?>
<styleSheet xmlns="http://schemas.openxmlformats.org/spreadsheetml/2006/main">
  <numFmts count="1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[$-421]dd\ mmmm\ yyyy"/>
    <numFmt numFmtId="173" formatCode="0.0%"/>
  </numFmts>
  <fonts count="55">
    <font>
      <sz val="10"/>
      <name val="Arial"/>
      <family val="0"/>
    </font>
    <font>
      <sz val="9"/>
      <name val="SansSerif"/>
      <family val="0"/>
    </font>
    <font>
      <b/>
      <sz val="8"/>
      <name val="SansSerif"/>
      <family val="0"/>
    </font>
    <font>
      <i/>
      <sz val="8"/>
      <name val="SansSerif"/>
      <family val="0"/>
    </font>
    <font>
      <sz val="8"/>
      <name val="SansSerif"/>
      <family val="0"/>
    </font>
    <font>
      <b/>
      <sz val="9"/>
      <name val="SansSerif"/>
      <family val="0"/>
    </font>
    <font>
      <b/>
      <sz val="10"/>
      <name val="Arial"/>
      <family val="2"/>
    </font>
    <font>
      <b/>
      <sz val="7"/>
      <name val="SansSerif"/>
      <family val="0"/>
    </font>
    <font>
      <b/>
      <sz val="12"/>
      <name val="SansSerif"/>
      <family val="0"/>
    </font>
    <font>
      <i/>
      <sz val="9"/>
      <name val="SansSerif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SansSerif"/>
      <family val="0"/>
    </font>
    <font>
      <sz val="7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8"/>
      <name val="Sans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3" tint="-0.24997000396251678"/>
      <name val="SansSerif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5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3" fontId="2" fillId="0" borderId="10" xfId="0" applyNumberFormat="1" applyFont="1" applyFill="1" applyBorder="1" applyAlignment="1" applyProtection="1">
      <alignment wrapText="1"/>
      <protection/>
    </xf>
    <xf numFmtId="4" fontId="2" fillId="0" borderId="10" xfId="0" applyNumberFormat="1" applyFont="1" applyFill="1" applyBorder="1" applyAlignment="1" applyProtection="1">
      <alignment wrapText="1"/>
      <protection/>
    </xf>
    <xf numFmtId="3" fontId="4" fillId="0" borderId="10" xfId="0" applyNumberFormat="1" applyFont="1" applyFill="1" applyBorder="1" applyAlignment="1" applyProtection="1">
      <alignment horizontal="right" vertical="top" wrapText="1"/>
      <protection/>
    </xf>
    <xf numFmtId="4" fontId="4" fillId="0" borderId="10" xfId="0" applyNumberFormat="1" applyFont="1" applyFill="1" applyBorder="1" applyAlignment="1" applyProtection="1">
      <alignment horizontal="right" vertical="top" wrapText="1"/>
      <protection/>
    </xf>
    <xf numFmtId="3" fontId="2" fillId="0" borderId="10" xfId="0" applyNumberFormat="1" applyFont="1" applyFill="1" applyBorder="1" applyAlignment="1" applyProtection="1">
      <alignment horizontal="right" vertical="top" wrapText="1"/>
      <protection/>
    </xf>
    <xf numFmtId="4" fontId="2" fillId="0" borderId="10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3" fontId="2" fillId="0" borderId="17" xfId="0" applyNumberFormat="1" applyFont="1" applyFill="1" applyBorder="1" applyAlignment="1" applyProtection="1">
      <alignment horizontal="right" vertical="top" wrapText="1"/>
      <protection/>
    </xf>
    <xf numFmtId="3" fontId="0" fillId="0" borderId="0" xfId="0" applyNumberFormat="1" applyFont="1" applyFill="1" applyBorder="1" applyAlignment="1">
      <alignment/>
    </xf>
    <xf numFmtId="0" fontId="5" fillId="33" borderId="13" xfId="0" applyNumberFormat="1" applyFont="1" applyFill="1" applyBorder="1" applyAlignment="1" applyProtection="1">
      <alignment vertical="center" wrapText="1"/>
      <protection/>
    </xf>
    <xf numFmtId="0" fontId="5" fillId="33" borderId="18" xfId="0" applyNumberFormat="1" applyFont="1" applyFill="1" applyBorder="1" applyAlignment="1" applyProtection="1">
      <alignment vertical="center" wrapText="1"/>
      <protection/>
    </xf>
    <xf numFmtId="0" fontId="5" fillId="33" borderId="19" xfId="0" applyNumberFormat="1" applyFont="1" applyFill="1" applyBorder="1" applyAlignment="1" applyProtection="1">
      <alignment vertical="center" wrapText="1"/>
      <protection/>
    </xf>
    <xf numFmtId="3" fontId="2" fillId="0" borderId="20" xfId="0" applyNumberFormat="1" applyFont="1" applyFill="1" applyBorder="1" applyAlignment="1" applyProtection="1">
      <alignment wrapText="1"/>
      <protection/>
    </xf>
    <xf numFmtId="3" fontId="4" fillId="0" borderId="20" xfId="0" applyNumberFormat="1" applyFont="1" applyFill="1" applyBorder="1" applyAlignment="1" applyProtection="1">
      <alignment vertical="top" wrapText="1"/>
      <protection/>
    </xf>
    <xf numFmtId="3" fontId="2" fillId="0" borderId="20" xfId="0" applyNumberFormat="1" applyFont="1" applyFill="1" applyBorder="1" applyAlignment="1" applyProtection="1">
      <alignment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57" applyNumberFormat="1" applyFont="1" applyFill="1" applyBorder="1" applyAlignment="1">
      <alignment/>
    </xf>
    <xf numFmtId="0" fontId="1" fillId="0" borderId="21" xfId="0" applyNumberFormat="1" applyFont="1" applyFill="1" applyBorder="1" applyAlignment="1" applyProtection="1">
      <alignment horizontal="left" vertical="top" wrapText="1"/>
      <protection/>
    </xf>
    <xf numFmtId="0" fontId="3" fillId="0" borderId="22" xfId="0" applyNumberFormat="1" applyFont="1" applyFill="1" applyBorder="1" applyAlignment="1" applyProtection="1">
      <alignment horizontal="left" vertical="top" wrapText="1"/>
      <protection/>
    </xf>
    <xf numFmtId="3" fontId="4" fillId="0" borderId="23" xfId="0" applyNumberFormat="1" applyFont="1" applyFill="1" applyBorder="1" applyAlignment="1" applyProtection="1">
      <alignment horizontal="right" vertical="top" wrapText="1"/>
      <protection/>
    </xf>
    <xf numFmtId="3" fontId="4" fillId="0" borderId="24" xfId="0" applyNumberFormat="1" applyFont="1" applyFill="1" applyBorder="1" applyAlignment="1" applyProtection="1">
      <alignment vertical="top" wrapText="1"/>
      <protection/>
    </xf>
    <xf numFmtId="4" fontId="4" fillId="0" borderId="23" xfId="0" applyNumberFormat="1" applyFont="1" applyFill="1" applyBorder="1" applyAlignment="1" applyProtection="1">
      <alignment horizontal="right" vertical="top" wrapText="1"/>
      <protection/>
    </xf>
    <xf numFmtId="0" fontId="1" fillId="0" borderId="25" xfId="0" applyNumberFormat="1" applyFont="1" applyFill="1" applyBorder="1" applyAlignment="1" applyProtection="1">
      <alignment horizontal="left" vertical="top" wrapText="1"/>
      <protection/>
    </xf>
    <xf numFmtId="0" fontId="3" fillId="0" borderId="26" xfId="0" applyNumberFormat="1" applyFont="1" applyFill="1" applyBorder="1" applyAlignment="1" applyProtection="1">
      <alignment horizontal="left" vertical="top" wrapText="1"/>
      <protection/>
    </xf>
    <xf numFmtId="3" fontId="4" fillId="0" borderId="27" xfId="0" applyNumberFormat="1" applyFont="1" applyFill="1" applyBorder="1" applyAlignment="1" applyProtection="1">
      <alignment horizontal="right" vertical="top" wrapText="1"/>
      <protection/>
    </xf>
    <xf numFmtId="3" fontId="4" fillId="0" borderId="28" xfId="0" applyNumberFormat="1" applyFont="1" applyFill="1" applyBorder="1" applyAlignment="1" applyProtection="1">
      <alignment vertical="top" wrapText="1"/>
      <protection/>
    </xf>
    <xf numFmtId="4" fontId="4" fillId="0" borderId="27" xfId="0" applyNumberFormat="1" applyFont="1" applyFill="1" applyBorder="1" applyAlignment="1" applyProtection="1">
      <alignment horizontal="right" vertical="top" wrapText="1"/>
      <protection/>
    </xf>
    <xf numFmtId="0" fontId="1" fillId="0" borderId="29" xfId="0" applyNumberFormat="1" applyFont="1" applyFill="1" applyBorder="1" applyAlignment="1" applyProtection="1">
      <alignment horizontal="left" vertical="top" wrapText="1"/>
      <protection/>
    </xf>
    <xf numFmtId="0" fontId="3" fillId="0" borderId="30" xfId="0" applyNumberFormat="1" applyFont="1" applyFill="1" applyBorder="1" applyAlignment="1" applyProtection="1">
      <alignment horizontal="left" vertical="top" wrapText="1"/>
      <protection/>
    </xf>
    <xf numFmtId="3" fontId="4" fillId="0" borderId="31" xfId="0" applyNumberFormat="1" applyFont="1" applyFill="1" applyBorder="1" applyAlignment="1" applyProtection="1">
      <alignment horizontal="right" vertical="top" wrapText="1"/>
      <protection/>
    </xf>
    <xf numFmtId="3" fontId="4" fillId="0" borderId="32" xfId="0" applyNumberFormat="1" applyFont="1" applyFill="1" applyBorder="1" applyAlignment="1" applyProtection="1">
      <alignment vertical="top" wrapText="1"/>
      <protection/>
    </xf>
    <xf numFmtId="4" fontId="4" fillId="0" borderId="31" xfId="0" applyNumberFormat="1" applyFont="1" applyFill="1" applyBorder="1" applyAlignment="1" applyProtection="1">
      <alignment horizontal="right" vertical="top" wrapText="1"/>
      <protection/>
    </xf>
    <xf numFmtId="3" fontId="4" fillId="0" borderId="23" xfId="0" applyNumberFormat="1" applyFont="1" applyFill="1" applyBorder="1" applyAlignment="1" applyProtection="1">
      <alignment vertical="top" wrapText="1"/>
      <protection/>
    </xf>
    <xf numFmtId="3" fontId="4" fillId="0" borderId="27" xfId="0" applyNumberFormat="1" applyFont="1" applyFill="1" applyBorder="1" applyAlignment="1" applyProtection="1">
      <alignment vertical="top" wrapText="1"/>
      <protection/>
    </xf>
    <xf numFmtId="3" fontId="4" fillId="0" borderId="31" xfId="0" applyNumberFormat="1" applyFont="1" applyFill="1" applyBorder="1" applyAlignment="1" applyProtection="1">
      <alignment vertical="top" wrapText="1"/>
      <protection/>
    </xf>
    <xf numFmtId="3" fontId="54" fillId="0" borderId="27" xfId="0" applyNumberFormat="1" applyFont="1" applyFill="1" applyBorder="1" applyAlignment="1" applyProtection="1">
      <alignment horizontal="right" vertical="top" wrapText="1"/>
      <protection/>
    </xf>
    <xf numFmtId="0" fontId="9" fillId="0" borderId="26" xfId="0" applyNumberFormat="1" applyFont="1" applyFill="1" applyBorder="1" applyAlignment="1" applyProtection="1">
      <alignment horizontal="left" vertical="top" wrapText="1" indent="1"/>
      <protection/>
    </xf>
    <xf numFmtId="3" fontId="3" fillId="0" borderId="27" xfId="0" applyNumberFormat="1" applyFont="1" applyFill="1" applyBorder="1" applyAlignment="1" applyProtection="1">
      <alignment horizontal="right" vertical="top" wrapText="1"/>
      <protection/>
    </xf>
    <xf numFmtId="3" fontId="3" fillId="0" borderId="28" xfId="0" applyNumberFormat="1" applyFont="1" applyFill="1" applyBorder="1" applyAlignment="1" applyProtection="1">
      <alignment vertical="top" wrapText="1"/>
      <protection/>
    </xf>
    <xf numFmtId="4" fontId="3" fillId="0" borderId="27" xfId="0" applyNumberFormat="1" applyFont="1" applyFill="1" applyBorder="1" applyAlignment="1" applyProtection="1">
      <alignment horizontal="right" vertical="top" wrapText="1"/>
      <protection/>
    </xf>
    <xf numFmtId="0" fontId="3" fillId="0" borderId="24" xfId="0" applyNumberFormat="1" applyFont="1" applyFill="1" applyBorder="1" applyAlignment="1" applyProtection="1">
      <alignment horizontal="left" vertical="top" wrapText="1"/>
      <protection/>
    </xf>
    <xf numFmtId="0" fontId="3" fillId="0" borderId="28" xfId="0" applyNumberFormat="1" applyFont="1" applyFill="1" applyBorder="1" applyAlignment="1" applyProtection="1">
      <alignment horizontal="left" vertical="top" wrapText="1"/>
      <protection/>
    </xf>
    <xf numFmtId="0" fontId="3" fillId="0" borderId="32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right" vertical="top" wrapText="1"/>
      <protection/>
    </xf>
    <xf numFmtId="0" fontId="10" fillId="0" borderId="0" xfId="43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" fillId="0" borderId="33" xfId="0" applyNumberFormat="1" applyFont="1" applyFill="1" applyBorder="1" applyAlignment="1" applyProtection="1">
      <alignment horizontal="left" vertical="top" wrapText="1"/>
      <protection/>
    </xf>
    <xf numFmtId="0" fontId="3" fillId="0" borderId="34" xfId="0" applyNumberFormat="1" applyFont="1" applyFill="1" applyBorder="1" applyAlignment="1" applyProtection="1">
      <alignment horizontal="left" vertical="top" wrapText="1"/>
      <protection/>
    </xf>
    <xf numFmtId="3" fontId="4" fillId="0" borderId="35" xfId="0" applyNumberFormat="1" applyFont="1" applyFill="1" applyBorder="1" applyAlignment="1" applyProtection="1">
      <alignment horizontal="right" vertical="top" wrapText="1"/>
      <protection/>
    </xf>
    <xf numFmtId="3" fontId="4" fillId="0" borderId="36" xfId="0" applyNumberFormat="1" applyFont="1" applyFill="1" applyBorder="1" applyAlignment="1" applyProtection="1">
      <alignment vertical="top" wrapText="1"/>
      <protection/>
    </xf>
    <xf numFmtId="41" fontId="12" fillId="0" borderId="0" xfId="43" applyNumberFormat="1" applyFont="1" applyFill="1" applyBorder="1" applyAlignment="1">
      <alignment/>
    </xf>
    <xf numFmtId="41" fontId="11" fillId="0" borderId="0" xfId="43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173" fontId="0" fillId="0" borderId="0" xfId="61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 applyProtection="1">
      <alignment horizontal="right" vertical="top" wrapText="1"/>
      <protection/>
    </xf>
    <xf numFmtId="41" fontId="6" fillId="0" borderId="0" xfId="43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41" fontId="0" fillId="0" borderId="0" xfId="43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top" wrapText="1"/>
      <protection/>
    </xf>
    <xf numFmtId="3" fontId="2" fillId="0" borderId="0" xfId="0" applyNumberFormat="1" applyFont="1" applyFill="1" applyBorder="1" applyAlignment="1" applyProtection="1">
      <alignment horizontal="right" vertical="top" wrapText="1"/>
      <protection/>
    </xf>
    <xf numFmtId="4" fontId="2" fillId="0" borderId="0" xfId="0" applyNumberFormat="1" applyFont="1" applyFill="1" applyBorder="1" applyAlignment="1" applyProtection="1">
      <alignment horizontal="right" vertical="top" wrapText="1"/>
      <protection/>
    </xf>
    <xf numFmtId="3" fontId="4" fillId="0" borderId="0" xfId="0" applyNumberFormat="1" applyFont="1" applyFill="1" applyBorder="1" applyAlignment="1" applyProtection="1">
      <alignment horizontal="right" vertical="top" wrapText="1"/>
      <protection/>
    </xf>
    <xf numFmtId="4" fontId="4" fillId="0" borderId="0" xfId="0" applyNumberFormat="1" applyFont="1" applyFill="1" applyBorder="1" applyAlignment="1" applyProtection="1">
      <alignment horizontal="righ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3" fontId="3" fillId="0" borderId="0" xfId="0" applyNumberFormat="1" applyFont="1" applyFill="1" applyBorder="1" applyAlignment="1" applyProtection="1">
      <alignment horizontal="right" vertical="top" wrapText="1"/>
      <protection/>
    </xf>
    <xf numFmtId="4" fontId="3" fillId="0" borderId="0" xfId="0" applyNumberFormat="1" applyFont="1" applyFill="1" applyBorder="1" applyAlignment="1" applyProtection="1">
      <alignment horizontal="right" vertical="top" wrapText="1"/>
      <protection/>
    </xf>
    <xf numFmtId="3" fontId="4" fillId="34" borderId="0" xfId="0" applyNumberFormat="1" applyFont="1" applyFill="1" applyBorder="1" applyAlignment="1" applyProtection="1">
      <alignment horizontal="right" vertical="top" wrapText="1"/>
      <protection/>
    </xf>
    <xf numFmtId="4" fontId="4" fillId="0" borderId="35" xfId="0" applyNumberFormat="1" applyFont="1" applyFill="1" applyBorder="1" applyAlignment="1" applyProtection="1">
      <alignment horizontal="right" vertical="top" wrapText="1"/>
      <protection/>
    </xf>
    <xf numFmtId="0" fontId="1" fillId="0" borderId="25" xfId="0" applyNumberFormat="1" applyFont="1" applyFill="1" applyBorder="1" applyAlignment="1" applyProtection="1">
      <alignment horizontal="left" vertical="top"/>
      <protection/>
    </xf>
    <xf numFmtId="3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3" fontId="2" fillId="0" borderId="0" xfId="0" applyNumberFormat="1" applyFont="1" applyFill="1" applyBorder="1" applyAlignment="1" applyProtection="1">
      <alignment horizontal="right" vertical="top" wrapText="1"/>
      <protection/>
    </xf>
    <xf numFmtId="3" fontId="3" fillId="0" borderId="0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3" fontId="1" fillId="0" borderId="0" xfId="0" applyNumberFormat="1" applyFont="1" applyFill="1" applyBorder="1" applyAlignment="1" applyProtection="1">
      <alignment horizontal="right" vertical="top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20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0" fontId="2" fillId="0" borderId="20" xfId="0" applyNumberFormat="1" applyFont="1" applyFill="1" applyBorder="1" applyAlignment="1" applyProtection="1">
      <alignment horizontal="left" wrapText="1"/>
      <protection/>
    </xf>
    <xf numFmtId="0" fontId="5" fillId="0" borderId="0" xfId="57" applyNumberFormat="1" applyFont="1" applyFill="1" applyBorder="1" applyAlignment="1" applyProtection="1">
      <alignment horizontal="center" vertical="top" wrapText="1"/>
      <protection/>
    </xf>
    <xf numFmtId="0" fontId="1" fillId="0" borderId="0" xfId="57" applyNumberFormat="1" applyFont="1" applyFill="1" applyBorder="1" applyAlignment="1" applyProtection="1">
      <alignment horizontal="left" vertical="top" wrapText="1"/>
      <protection/>
    </xf>
    <xf numFmtId="0" fontId="0" fillId="0" borderId="16" xfId="0" applyNumberFormat="1" applyFont="1" applyFill="1" applyBorder="1" applyAlignment="1">
      <alignment horizontal="left"/>
    </xf>
    <xf numFmtId="3" fontId="0" fillId="0" borderId="0" xfId="57" applyNumberFormat="1" applyFont="1" applyFill="1" applyBorder="1" applyAlignment="1">
      <alignment horizontal="center"/>
    </xf>
    <xf numFmtId="0" fontId="0" fillId="0" borderId="0" xfId="57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 applyProtection="1">
      <alignment horizontal="center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266700</xdr:colOff>
      <xdr:row>2</xdr:row>
      <xdr:rowOff>57150</xdr:rowOff>
    </xdr:from>
    <xdr:to>
      <xdr:col>30</xdr:col>
      <xdr:colOff>171450</xdr:colOff>
      <xdr:row>3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19259550" y="504825"/>
          <a:ext cx="885825" cy="2381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UNAUDITED</a:t>
          </a:r>
        </a:p>
      </xdr:txBody>
    </xdr:sp>
    <xdr:clientData/>
  </xdr:twoCellAnchor>
  <xdr:twoCellAnchor>
    <xdr:from>
      <xdr:col>2</xdr:col>
      <xdr:colOff>1771650</xdr:colOff>
      <xdr:row>2</xdr:row>
      <xdr:rowOff>19050</xdr:rowOff>
    </xdr:from>
    <xdr:to>
      <xdr:col>3</xdr:col>
      <xdr:colOff>323850</xdr:colOff>
      <xdr:row>3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2181225" y="466725"/>
          <a:ext cx="885825" cy="2381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UNAUDITED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266700</xdr:colOff>
      <xdr:row>2</xdr:row>
      <xdr:rowOff>57150</xdr:rowOff>
    </xdr:from>
    <xdr:to>
      <xdr:col>30</xdr:col>
      <xdr:colOff>171450</xdr:colOff>
      <xdr:row>3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17992725" y="504825"/>
          <a:ext cx="885825" cy="2381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UNAUDITED</a:t>
          </a:r>
        </a:p>
      </xdr:txBody>
    </xdr:sp>
    <xdr:clientData/>
  </xdr:twoCellAnchor>
  <xdr:twoCellAnchor>
    <xdr:from>
      <xdr:col>2</xdr:col>
      <xdr:colOff>1771650</xdr:colOff>
      <xdr:row>2</xdr:row>
      <xdr:rowOff>19050</xdr:rowOff>
    </xdr:from>
    <xdr:to>
      <xdr:col>3</xdr:col>
      <xdr:colOff>323850</xdr:colOff>
      <xdr:row>3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2181225" y="466725"/>
          <a:ext cx="885825" cy="2381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UNAUDITED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37"/>
  <sheetViews>
    <sheetView zoomScale="115" zoomScaleNormal="115" zoomScalePageLayoutView="0" workbookViewId="0" topLeftCell="A1">
      <selection activeCell="C11" sqref="C11:H11"/>
    </sheetView>
  </sheetViews>
  <sheetFormatPr defaultColWidth="9.140625" defaultRowHeight="12.75"/>
  <cols>
    <col min="1" max="1" width="0.13671875" style="0" bestFit="1" customWidth="1"/>
    <col min="2" max="2" width="2.140625" style="0" bestFit="1" customWidth="1"/>
    <col min="3" max="3" width="3.8515625" style="0" bestFit="1" customWidth="1"/>
    <col min="4" max="4" width="16.8515625" style="0" bestFit="1" customWidth="1"/>
    <col min="5" max="5" width="3.00390625" style="0" bestFit="1" customWidth="1"/>
    <col min="6" max="6" width="2.28125" style="0" bestFit="1" customWidth="1"/>
    <col min="7" max="7" width="0.9921875" style="0" bestFit="1" customWidth="1"/>
    <col min="8" max="8" width="15.8515625" style="0" bestFit="1" customWidth="1"/>
    <col min="9" max="9" width="5.8515625" style="0" bestFit="1" customWidth="1"/>
    <col min="10" max="10" width="14.00390625" style="0" bestFit="1" customWidth="1"/>
    <col min="11" max="11" width="19.8515625" style="0" bestFit="1" customWidth="1"/>
    <col min="12" max="12" width="8.421875" style="0" bestFit="1" customWidth="1"/>
  </cols>
  <sheetData>
    <row r="1" spans="1:12" ht="19.5" customHeight="1">
      <c r="A1" s="100" t="s">
        <v>53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9.5" customHeight="1">
      <c r="A2" s="101" t="s">
        <v>57</v>
      </c>
      <c r="B2" s="93"/>
      <c r="C2" s="93"/>
      <c r="D2" s="93"/>
      <c r="E2" s="93"/>
      <c r="F2" s="101" t="s">
        <v>58</v>
      </c>
      <c r="G2" s="93"/>
      <c r="H2" s="102">
        <v>898908900000</v>
      </c>
      <c r="I2" s="93"/>
      <c r="J2" s="1"/>
      <c r="K2" s="1"/>
      <c r="L2" s="1"/>
    </row>
    <row r="3" spans="1:12" ht="19.5" customHeight="1">
      <c r="A3" s="101" t="s">
        <v>1</v>
      </c>
      <c r="B3" s="93"/>
      <c r="C3" s="93"/>
      <c r="D3" s="93"/>
      <c r="E3" s="93"/>
      <c r="F3" s="101" t="s">
        <v>58</v>
      </c>
      <c r="G3" s="93"/>
      <c r="H3" s="102">
        <v>898908900000</v>
      </c>
      <c r="I3" s="93"/>
      <c r="J3" s="1"/>
      <c r="K3" s="1"/>
      <c r="L3" s="1"/>
    </row>
    <row r="4" spans="1:12" ht="34.5" customHeight="1">
      <c r="A4" s="99" t="s">
        <v>3</v>
      </c>
      <c r="B4" s="93"/>
      <c r="C4" s="93"/>
      <c r="D4" s="93"/>
      <c r="E4" s="93"/>
      <c r="F4" s="93"/>
      <c r="G4" s="93"/>
      <c r="H4" s="93"/>
      <c r="I4" s="99" t="s">
        <v>4</v>
      </c>
      <c r="J4" s="93"/>
      <c r="K4" s="78" t="s">
        <v>5</v>
      </c>
      <c r="L4" s="79" t="s">
        <v>59</v>
      </c>
    </row>
    <row r="5" ht="16.5" customHeight="1">
      <c r="K5" s="80" t="s">
        <v>60</v>
      </c>
    </row>
    <row r="6" spans="1:12" ht="15" customHeight="1">
      <c r="A6" s="1"/>
      <c r="B6" s="98" t="s">
        <v>6</v>
      </c>
      <c r="C6" s="93"/>
      <c r="D6" s="93"/>
      <c r="E6" s="93"/>
      <c r="F6" s="93"/>
      <c r="G6" s="93"/>
      <c r="H6" s="93"/>
      <c r="I6" s="96">
        <v>42931115000</v>
      </c>
      <c r="J6" s="93"/>
      <c r="K6" s="81">
        <v>28529442903</v>
      </c>
      <c r="L6" s="82">
        <v>66.4539994</v>
      </c>
    </row>
    <row r="7" spans="1:12" ht="15" customHeight="1">
      <c r="A7" s="1"/>
      <c r="B7" s="1"/>
      <c r="C7" s="92" t="s">
        <v>7</v>
      </c>
      <c r="D7" s="93"/>
      <c r="E7" s="93"/>
      <c r="F7" s="93"/>
      <c r="G7" s="93"/>
      <c r="H7" s="93"/>
      <c r="I7" s="94">
        <v>723550000</v>
      </c>
      <c r="J7" s="93"/>
      <c r="K7" s="83">
        <v>243911560</v>
      </c>
      <c r="L7" s="84">
        <v>33.71039458</v>
      </c>
    </row>
    <row r="8" spans="1:12" ht="15" customHeight="1">
      <c r="A8" s="1"/>
      <c r="B8" s="1"/>
      <c r="C8" s="92" t="s">
        <v>8</v>
      </c>
      <c r="D8" s="93"/>
      <c r="E8" s="93"/>
      <c r="F8" s="93"/>
      <c r="G8" s="93"/>
      <c r="H8" s="93"/>
      <c r="I8" s="94">
        <v>5497372000</v>
      </c>
      <c r="J8" s="93"/>
      <c r="K8" s="83">
        <v>4661605564</v>
      </c>
      <c r="L8" s="84">
        <v>84.79698234</v>
      </c>
    </row>
    <row r="9" spans="1:12" ht="15" customHeight="1">
      <c r="A9" s="1"/>
      <c r="B9" s="1"/>
      <c r="C9" s="92" t="s">
        <v>9</v>
      </c>
      <c r="D9" s="93"/>
      <c r="E9" s="93"/>
      <c r="F9" s="93"/>
      <c r="G9" s="93"/>
      <c r="H9" s="93"/>
      <c r="I9" s="94">
        <v>5731540000</v>
      </c>
      <c r="J9" s="93"/>
      <c r="K9" s="83">
        <v>3098774656</v>
      </c>
      <c r="L9" s="84">
        <v>54.06530629</v>
      </c>
    </row>
    <row r="10" spans="1:12" ht="15" customHeight="1">
      <c r="A10" s="1"/>
      <c r="B10" s="1"/>
      <c r="C10" s="92" t="s">
        <v>10</v>
      </c>
      <c r="D10" s="93"/>
      <c r="E10" s="93"/>
      <c r="F10" s="93"/>
      <c r="G10" s="93"/>
      <c r="H10" s="93"/>
      <c r="I10" s="94">
        <v>17170053000</v>
      </c>
      <c r="J10" s="93"/>
      <c r="K10" s="83">
        <v>12811305056</v>
      </c>
      <c r="L10" s="84">
        <v>74.61424293</v>
      </c>
    </row>
    <row r="11" spans="1:12" ht="15" customHeight="1">
      <c r="A11" s="1"/>
      <c r="B11" s="1"/>
      <c r="C11" s="92" t="s">
        <v>11</v>
      </c>
      <c r="D11" s="93"/>
      <c r="E11" s="93"/>
      <c r="F11" s="93"/>
      <c r="G11" s="93"/>
      <c r="H11" s="93"/>
      <c r="I11" s="94">
        <v>8808600000</v>
      </c>
      <c r="J11" s="93"/>
      <c r="K11" s="83">
        <v>4029844225</v>
      </c>
      <c r="L11" s="84">
        <v>45.74897515</v>
      </c>
    </row>
    <row r="12" spans="1:12" ht="19.5" customHeight="1">
      <c r="A12" s="1"/>
      <c r="B12" s="1"/>
      <c r="C12" s="92" t="s">
        <v>61</v>
      </c>
      <c r="D12" s="93"/>
      <c r="E12" s="93"/>
      <c r="F12" s="93"/>
      <c r="G12" s="93"/>
      <c r="H12" s="93"/>
      <c r="I12" s="94">
        <v>5000000000</v>
      </c>
      <c r="J12" s="93"/>
      <c r="K12" s="83">
        <v>3684001842</v>
      </c>
      <c r="L12" s="84">
        <v>73.68003684</v>
      </c>
    </row>
    <row r="13" spans="1:12" ht="15" customHeight="1">
      <c r="A13" s="1"/>
      <c r="B13" s="98" t="s">
        <v>12</v>
      </c>
      <c r="C13" s="93"/>
      <c r="D13" s="93"/>
      <c r="E13" s="93"/>
      <c r="F13" s="93"/>
      <c r="G13" s="93"/>
      <c r="H13" s="93"/>
      <c r="I13" s="96">
        <v>57299896000</v>
      </c>
      <c r="J13" s="93"/>
      <c r="K13" s="81">
        <v>32955257376</v>
      </c>
      <c r="L13" s="82">
        <v>57.51364257</v>
      </c>
    </row>
    <row r="14" spans="1:12" ht="15" customHeight="1">
      <c r="A14" s="1"/>
      <c r="B14" s="1"/>
      <c r="C14" s="92" t="s">
        <v>13</v>
      </c>
      <c r="D14" s="93"/>
      <c r="E14" s="93"/>
      <c r="F14" s="93"/>
      <c r="G14" s="93"/>
      <c r="H14" s="93"/>
      <c r="I14" s="94">
        <v>1424230000</v>
      </c>
      <c r="J14" s="93"/>
      <c r="K14" s="83">
        <v>1084755870</v>
      </c>
      <c r="L14" s="84">
        <v>76.16437443</v>
      </c>
    </row>
    <row r="15" spans="1:12" ht="15" customHeight="1">
      <c r="A15" s="1"/>
      <c r="B15" s="1"/>
      <c r="C15" s="92" t="s">
        <v>14</v>
      </c>
      <c r="D15" s="93"/>
      <c r="E15" s="93"/>
      <c r="F15" s="93"/>
      <c r="G15" s="93"/>
      <c r="H15" s="93"/>
      <c r="I15" s="94">
        <v>8630000000</v>
      </c>
      <c r="J15" s="93"/>
      <c r="K15" s="83">
        <v>3821471743</v>
      </c>
      <c r="L15" s="84">
        <v>44.28124847</v>
      </c>
    </row>
    <row r="16" spans="1:12" ht="15" customHeight="1">
      <c r="A16" s="1"/>
      <c r="B16" s="1"/>
      <c r="C16" s="92" t="s">
        <v>15</v>
      </c>
      <c r="D16" s="93"/>
      <c r="E16" s="93"/>
      <c r="F16" s="93"/>
      <c r="G16" s="93"/>
      <c r="H16" s="93"/>
      <c r="I16" s="94">
        <v>11497700000</v>
      </c>
      <c r="J16" s="93"/>
      <c r="K16" s="83">
        <v>10030752505</v>
      </c>
      <c r="L16" s="84">
        <v>87.2413831</v>
      </c>
    </row>
    <row r="17" spans="1:12" ht="15" customHeight="1">
      <c r="A17" s="1"/>
      <c r="B17" s="1"/>
      <c r="C17" s="92" t="s">
        <v>16</v>
      </c>
      <c r="D17" s="93"/>
      <c r="E17" s="93"/>
      <c r="F17" s="93"/>
      <c r="G17" s="93"/>
      <c r="H17" s="93"/>
      <c r="I17" s="94">
        <v>25822966000</v>
      </c>
      <c r="J17" s="93"/>
      <c r="K17" s="83">
        <v>10821681082</v>
      </c>
      <c r="L17" s="84">
        <v>41.90719642</v>
      </c>
    </row>
    <row r="18" spans="1:12" ht="19.5" customHeight="1">
      <c r="A18" s="1"/>
      <c r="B18" s="1"/>
      <c r="C18" s="92" t="s">
        <v>62</v>
      </c>
      <c r="D18" s="93"/>
      <c r="E18" s="93"/>
      <c r="F18" s="93"/>
      <c r="G18" s="93"/>
      <c r="H18" s="93"/>
      <c r="I18" s="94">
        <v>9925000000</v>
      </c>
      <c r="J18" s="93"/>
      <c r="K18" s="83">
        <v>7196596176</v>
      </c>
      <c r="L18" s="84">
        <v>72.50978515</v>
      </c>
    </row>
    <row r="19" spans="1:12" ht="15" customHeight="1">
      <c r="A19" s="1"/>
      <c r="B19" s="98" t="s">
        <v>18</v>
      </c>
      <c r="C19" s="93"/>
      <c r="D19" s="93"/>
      <c r="E19" s="93"/>
      <c r="F19" s="93"/>
      <c r="G19" s="93"/>
      <c r="H19" s="93"/>
      <c r="I19" s="96">
        <v>143731180000</v>
      </c>
      <c r="J19" s="93"/>
      <c r="K19" s="81">
        <v>108722345492</v>
      </c>
      <c r="L19" s="82">
        <v>75.64283929</v>
      </c>
    </row>
    <row r="20" spans="1:12" ht="15" customHeight="1">
      <c r="A20" s="1"/>
      <c r="B20" s="1"/>
      <c r="C20" s="92" t="s">
        <v>19</v>
      </c>
      <c r="D20" s="93"/>
      <c r="E20" s="93"/>
      <c r="F20" s="93"/>
      <c r="G20" s="93"/>
      <c r="H20" s="93"/>
      <c r="I20" s="94">
        <v>270560000</v>
      </c>
      <c r="J20" s="93"/>
      <c r="K20" s="83">
        <v>200796130</v>
      </c>
      <c r="L20" s="84">
        <v>74.21500961</v>
      </c>
    </row>
    <row r="21" spans="1:12" ht="15" customHeight="1">
      <c r="A21" s="1"/>
      <c r="B21" s="1"/>
      <c r="C21" s="92" t="s">
        <v>20</v>
      </c>
      <c r="D21" s="93"/>
      <c r="E21" s="93"/>
      <c r="F21" s="93"/>
      <c r="G21" s="93"/>
      <c r="H21" s="93"/>
      <c r="I21" s="94">
        <v>129239553000</v>
      </c>
      <c r="J21" s="93"/>
      <c r="K21" s="88">
        <v>98779396785</v>
      </c>
      <c r="L21" s="84">
        <v>76.43029271</v>
      </c>
    </row>
    <row r="22" spans="1:12" ht="15" customHeight="1">
      <c r="A22" s="1"/>
      <c r="B22" s="1"/>
      <c r="C22" s="92" t="s">
        <v>21</v>
      </c>
      <c r="D22" s="93"/>
      <c r="E22" s="93"/>
      <c r="F22" s="93"/>
      <c r="G22" s="93"/>
      <c r="H22" s="93"/>
      <c r="I22" s="94">
        <v>9871067000</v>
      </c>
      <c r="J22" s="93"/>
      <c r="K22" s="83">
        <v>6074910911</v>
      </c>
      <c r="L22" s="84">
        <v>61.54259627</v>
      </c>
    </row>
    <row r="23" spans="1:12" ht="15" customHeight="1">
      <c r="A23" s="1"/>
      <c r="B23" s="1"/>
      <c r="C23" s="92" t="s">
        <v>22</v>
      </c>
      <c r="D23" s="93"/>
      <c r="E23" s="93"/>
      <c r="F23" s="93"/>
      <c r="G23" s="93"/>
      <c r="H23" s="93"/>
      <c r="I23" s="94">
        <v>4350000000</v>
      </c>
      <c r="J23" s="93"/>
      <c r="K23" s="83">
        <v>3707241666</v>
      </c>
      <c r="L23" s="84">
        <v>85.22394634</v>
      </c>
    </row>
    <row r="24" spans="1:12" ht="15" customHeight="1">
      <c r="A24" s="1"/>
      <c r="B24" s="98" t="s">
        <v>23</v>
      </c>
      <c r="C24" s="93"/>
      <c r="D24" s="93"/>
      <c r="E24" s="93"/>
      <c r="F24" s="93"/>
      <c r="G24" s="93"/>
      <c r="H24" s="93"/>
      <c r="I24" s="96">
        <v>3887104000</v>
      </c>
      <c r="J24" s="93"/>
      <c r="K24" s="81">
        <v>3172311481</v>
      </c>
      <c r="L24" s="82">
        <v>81.611181</v>
      </c>
    </row>
    <row r="25" spans="1:12" ht="15" customHeight="1">
      <c r="A25" s="1"/>
      <c r="B25" s="1"/>
      <c r="C25" s="92" t="s">
        <v>24</v>
      </c>
      <c r="D25" s="93"/>
      <c r="E25" s="93"/>
      <c r="F25" s="93"/>
      <c r="G25" s="93"/>
      <c r="H25" s="93"/>
      <c r="I25" s="94">
        <v>338385000</v>
      </c>
      <c r="J25" s="93"/>
      <c r="K25" s="83">
        <v>203954281</v>
      </c>
      <c r="L25" s="84">
        <v>60.27284927</v>
      </c>
    </row>
    <row r="26" spans="1:12" ht="15" customHeight="1">
      <c r="A26" s="1"/>
      <c r="B26" s="1"/>
      <c r="C26" s="92" t="s">
        <v>25</v>
      </c>
      <c r="D26" s="93"/>
      <c r="E26" s="93"/>
      <c r="F26" s="93"/>
      <c r="G26" s="93"/>
      <c r="H26" s="93"/>
      <c r="I26" s="94">
        <v>1044997000</v>
      </c>
      <c r="J26" s="93"/>
      <c r="K26" s="83">
        <v>756437900</v>
      </c>
      <c r="L26" s="84">
        <v>72.38660972</v>
      </c>
    </row>
    <row r="27" spans="1:12" ht="15" customHeight="1">
      <c r="A27" s="1"/>
      <c r="B27" s="1"/>
      <c r="C27" s="92" t="s">
        <v>26</v>
      </c>
      <c r="D27" s="93"/>
      <c r="E27" s="93"/>
      <c r="F27" s="93"/>
      <c r="G27" s="93"/>
      <c r="H27" s="93"/>
      <c r="I27" s="94">
        <v>2503722000</v>
      </c>
      <c r="J27" s="93"/>
      <c r="K27" s="83">
        <v>2211919300</v>
      </c>
      <c r="L27" s="84">
        <v>88.3452436</v>
      </c>
    </row>
    <row r="28" spans="1:12" ht="15" customHeight="1">
      <c r="A28" s="1"/>
      <c r="B28" s="98" t="s">
        <v>27</v>
      </c>
      <c r="C28" s="93"/>
      <c r="D28" s="93"/>
      <c r="E28" s="93"/>
      <c r="F28" s="93"/>
      <c r="G28" s="93"/>
      <c r="H28" s="93"/>
      <c r="I28" s="96">
        <v>651059605000</v>
      </c>
      <c r="J28" s="93"/>
      <c r="K28" s="81">
        <v>553146303937</v>
      </c>
      <c r="L28" s="82">
        <v>84.96093133</v>
      </c>
    </row>
    <row r="29" spans="1:12" ht="15" customHeight="1">
      <c r="A29" s="1"/>
      <c r="B29" s="1"/>
      <c r="C29" s="92" t="s">
        <v>28</v>
      </c>
      <c r="D29" s="93"/>
      <c r="E29" s="93"/>
      <c r="F29" s="93"/>
      <c r="G29" s="93"/>
      <c r="H29" s="93"/>
      <c r="I29" s="94">
        <v>1788742000</v>
      </c>
      <c r="J29" s="93"/>
      <c r="K29" s="83">
        <v>1002268820</v>
      </c>
      <c r="L29" s="84">
        <v>56.03205046</v>
      </c>
    </row>
    <row r="30" spans="1:12" ht="15" customHeight="1">
      <c r="A30" s="1"/>
      <c r="B30" s="1"/>
      <c r="C30" s="92" t="s">
        <v>29</v>
      </c>
      <c r="D30" s="93"/>
      <c r="E30" s="93"/>
      <c r="F30" s="93"/>
      <c r="G30" s="93"/>
      <c r="H30" s="93"/>
      <c r="I30" s="94">
        <v>255462844000</v>
      </c>
      <c r="J30" s="93"/>
      <c r="K30" s="83">
        <v>230824880135</v>
      </c>
      <c r="L30" s="84">
        <v>90.35555877</v>
      </c>
    </row>
    <row r="31" spans="1:12" ht="15" customHeight="1">
      <c r="A31" s="1"/>
      <c r="B31" s="1"/>
      <c r="C31" s="92" t="s">
        <v>30</v>
      </c>
      <c r="D31" s="93"/>
      <c r="E31" s="93"/>
      <c r="F31" s="93"/>
      <c r="G31" s="93"/>
      <c r="H31" s="93"/>
      <c r="I31" s="94">
        <v>383591452000</v>
      </c>
      <c r="J31" s="93"/>
      <c r="K31" s="83">
        <v>313866989148</v>
      </c>
      <c r="L31" s="84">
        <v>81.82324906</v>
      </c>
    </row>
    <row r="32" spans="1:12" ht="15" customHeight="1">
      <c r="A32" s="1"/>
      <c r="B32" s="1"/>
      <c r="C32" s="1"/>
      <c r="D32" s="85" t="s">
        <v>31</v>
      </c>
      <c r="E32" s="1"/>
      <c r="F32" s="1"/>
      <c r="G32" s="92" t="s">
        <v>63</v>
      </c>
      <c r="H32" s="93"/>
      <c r="I32" s="97">
        <v>8163095000</v>
      </c>
      <c r="J32" s="93"/>
      <c r="K32" s="86">
        <v>6632743517</v>
      </c>
      <c r="L32" s="87">
        <v>81.25280322</v>
      </c>
    </row>
    <row r="33" spans="1:12" ht="15" customHeight="1">
      <c r="A33" s="1"/>
      <c r="B33" s="1"/>
      <c r="C33" s="1"/>
      <c r="D33" s="85" t="s">
        <v>32</v>
      </c>
      <c r="E33" s="1"/>
      <c r="F33" s="1"/>
      <c r="G33" s="92" t="s">
        <v>63</v>
      </c>
      <c r="H33" s="93"/>
      <c r="I33" s="97">
        <v>375428357000</v>
      </c>
      <c r="J33" s="93"/>
      <c r="K33" s="86">
        <v>307234245631</v>
      </c>
      <c r="L33" s="87">
        <v>81.8356525</v>
      </c>
    </row>
    <row r="34" spans="1:12" ht="15" customHeight="1">
      <c r="A34" s="1"/>
      <c r="B34" s="1"/>
      <c r="C34" s="92" t="s">
        <v>33</v>
      </c>
      <c r="D34" s="93"/>
      <c r="E34" s="93"/>
      <c r="F34" s="93"/>
      <c r="G34" s="93"/>
      <c r="H34" s="93"/>
      <c r="I34" s="94">
        <v>2079916000</v>
      </c>
      <c r="J34" s="93"/>
      <c r="K34" s="83">
        <v>1430115126</v>
      </c>
      <c r="L34" s="84">
        <v>68.75831168</v>
      </c>
    </row>
    <row r="35" spans="1:12" ht="15" customHeight="1">
      <c r="A35" s="1"/>
      <c r="B35" s="1"/>
      <c r="C35" s="92" t="s">
        <v>34</v>
      </c>
      <c r="D35" s="93"/>
      <c r="E35" s="93"/>
      <c r="F35" s="93"/>
      <c r="G35" s="93"/>
      <c r="H35" s="93"/>
      <c r="I35" s="94">
        <v>8136651000</v>
      </c>
      <c r="J35" s="93"/>
      <c r="K35" s="83">
        <v>6022050708</v>
      </c>
      <c r="L35" s="84">
        <v>74.01141708</v>
      </c>
    </row>
    <row r="36" spans="1:12" ht="15" customHeight="1">
      <c r="A36" s="1"/>
      <c r="B36" s="1"/>
      <c r="C36" s="1"/>
      <c r="D36" s="95" t="s">
        <v>64</v>
      </c>
      <c r="E36" s="93"/>
      <c r="F36" s="93"/>
      <c r="G36" s="93"/>
      <c r="H36" s="93"/>
      <c r="I36" s="96">
        <v>898908900000</v>
      </c>
      <c r="J36" s="93"/>
      <c r="K36" s="81">
        <v>726565661189</v>
      </c>
      <c r="L36" s="82">
        <v>80.83305795</v>
      </c>
    </row>
    <row r="37" spans="1:12" ht="15" customHeight="1">
      <c r="A37" s="1"/>
      <c r="B37" s="1"/>
      <c r="C37" s="1"/>
      <c r="D37" s="95" t="s">
        <v>65</v>
      </c>
      <c r="E37" s="93"/>
      <c r="F37" s="93"/>
      <c r="G37" s="93"/>
      <c r="H37" s="93"/>
      <c r="I37" s="96">
        <v>898908900000</v>
      </c>
      <c r="J37" s="93"/>
      <c r="K37" s="81">
        <v>726565661189</v>
      </c>
      <c r="L37" s="82">
        <v>80.83305795</v>
      </c>
    </row>
  </sheetData>
  <sheetProtection/>
  <mergeCells count="73">
    <mergeCell ref="A1:L1"/>
    <mergeCell ref="A2:E2"/>
    <mergeCell ref="F2:G2"/>
    <mergeCell ref="H2:I2"/>
    <mergeCell ref="A3:E3"/>
    <mergeCell ref="F3:G3"/>
    <mergeCell ref="H3:I3"/>
    <mergeCell ref="A4:H4"/>
    <mergeCell ref="I4:J4"/>
    <mergeCell ref="B6:H6"/>
    <mergeCell ref="I6:J6"/>
    <mergeCell ref="C7:H7"/>
    <mergeCell ref="I7:J7"/>
    <mergeCell ref="C8:H8"/>
    <mergeCell ref="I8:J8"/>
    <mergeCell ref="C9:H9"/>
    <mergeCell ref="I9:J9"/>
    <mergeCell ref="C10:H10"/>
    <mergeCell ref="I10:J10"/>
    <mergeCell ref="C11:H11"/>
    <mergeCell ref="I11:J11"/>
    <mergeCell ref="C12:H12"/>
    <mergeCell ref="I12:J12"/>
    <mergeCell ref="B13:H13"/>
    <mergeCell ref="I13:J13"/>
    <mergeCell ref="C14:H14"/>
    <mergeCell ref="I14:J14"/>
    <mergeCell ref="C15:H15"/>
    <mergeCell ref="I15:J15"/>
    <mergeCell ref="C16:H16"/>
    <mergeCell ref="I16:J16"/>
    <mergeCell ref="C17:H17"/>
    <mergeCell ref="I17:J17"/>
    <mergeCell ref="C18:H18"/>
    <mergeCell ref="I18:J18"/>
    <mergeCell ref="B19:H19"/>
    <mergeCell ref="I19:J19"/>
    <mergeCell ref="C20:H20"/>
    <mergeCell ref="I20:J20"/>
    <mergeCell ref="C21:H21"/>
    <mergeCell ref="I21:J21"/>
    <mergeCell ref="C22:H22"/>
    <mergeCell ref="I22:J22"/>
    <mergeCell ref="C23:H23"/>
    <mergeCell ref="I23:J23"/>
    <mergeCell ref="B24:H24"/>
    <mergeCell ref="I24:J24"/>
    <mergeCell ref="C25:H25"/>
    <mergeCell ref="I25:J25"/>
    <mergeCell ref="C26:H26"/>
    <mergeCell ref="I26:J26"/>
    <mergeCell ref="C27:H27"/>
    <mergeCell ref="I27:J27"/>
    <mergeCell ref="B28:H28"/>
    <mergeCell ref="I28:J28"/>
    <mergeCell ref="C29:H29"/>
    <mergeCell ref="I29:J29"/>
    <mergeCell ref="C30:H30"/>
    <mergeCell ref="I30:J30"/>
    <mergeCell ref="C31:H31"/>
    <mergeCell ref="I31:J31"/>
    <mergeCell ref="G32:H32"/>
    <mergeCell ref="I32:J32"/>
    <mergeCell ref="G33:H33"/>
    <mergeCell ref="I33:J33"/>
    <mergeCell ref="C34:H34"/>
    <mergeCell ref="I34:J34"/>
    <mergeCell ref="C35:H35"/>
    <mergeCell ref="I35:J35"/>
    <mergeCell ref="D36:H36"/>
    <mergeCell ref="I36:J36"/>
    <mergeCell ref="D37:H37"/>
    <mergeCell ref="I37:J37"/>
  </mergeCells>
  <printOptions/>
  <pageMargins left="0.2777777777777778" right="0.2777777777777778" top="0.2777777777777778" bottom="0.2777777777777778" header="0" footer="0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75"/>
  <sheetViews>
    <sheetView tabSelected="1" showOutlineSymbols="0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H4" sqref="H4"/>
    </sheetView>
  </sheetViews>
  <sheetFormatPr defaultColWidth="9.140625" defaultRowHeight="12.75" outlineLevelRow="1"/>
  <cols>
    <col min="1" max="1" width="0.13671875" style="0" bestFit="1" customWidth="1"/>
    <col min="2" max="2" width="6.00390625" style="0" customWidth="1"/>
    <col min="3" max="3" width="35.00390625" style="0" bestFit="1" customWidth="1"/>
    <col min="4" max="4" width="14.140625" style="0" bestFit="1" customWidth="1"/>
    <col min="5" max="5" width="4.421875" style="0" customWidth="1"/>
    <col min="6" max="6" width="14.421875" style="0" bestFit="1" customWidth="1"/>
    <col min="7" max="7" width="4.8515625" style="0" customWidth="1"/>
    <col min="8" max="8" width="12.57421875" style="0" bestFit="1" customWidth="1"/>
    <col min="9" max="9" width="4.8515625" style="0" bestFit="1" customWidth="1"/>
    <col min="10" max="10" width="15.421875" style="0" bestFit="1" customWidth="1"/>
    <col min="11" max="11" width="4.8515625" style="0" bestFit="1" customWidth="1"/>
    <col min="12" max="12" width="15.421875" style="0" bestFit="1" customWidth="1"/>
    <col min="13" max="13" width="4.8515625" style="0" bestFit="1" customWidth="1"/>
    <col min="14" max="14" width="15.421875" style="0" bestFit="1" customWidth="1"/>
    <col min="15" max="15" width="5.7109375" style="0" bestFit="1" customWidth="1"/>
    <col min="16" max="16" width="15.421875" style="0" bestFit="1" customWidth="1"/>
    <col min="17" max="17" width="5.7109375" style="0" bestFit="1" customWidth="1"/>
    <col min="18" max="18" width="12.28125" style="0" bestFit="1" customWidth="1"/>
    <col min="19" max="19" width="4.8515625" style="0" bestFit="1" customWidth="1"/>
    <col min="20" max="20" width="12.28125" style="0" bestFit="1" customWidth="1"/>
    <col min="21" max="21" width="4.8515625" style="0" bestFit="1" customWidth="1"/>
    <col min="22" max="22" width="12.28125" style="0" bestFit="1" customWidth="1"/>
    <col min="23" max="23" width="4.8515625" style="0" bestFit="1" customWidth="1"/>
    <col min="24" max="24" width="12.28125" style="0" bestFit="1" customWidth="1"/>
    <col min="25" max="25" width="4.8515625" style="0" bestFit="1" customWidth="1"/>
    <col min="26" max="26" width="12.28125" style="0" bestFit="1" customWidth="1"/>
    <col min="27" max="27" width="5.7109375" style="0" bestFit="1" customWidth="1"/>
    <col min="28" max="28" width="14.140625" style="0" customWidth="1"/>
    <col min="29" max="29" width="4.8515625" style="0" bestFit="1" customWidth="1"/>
    <col min="30" max="30" width="14.7109375" style="0" customWidth="1"/>
    <col min="31" max="31" width="6.140625" style="0" customWidth="1"/>
    <col min="32" max="32" width="14.28125" style="60" hidden="1" customWidth="1"/>
    <col min="33" max="33" width="9.8515625" style="60" bestFit="1" customWidth="1"/>
    <col min="34" max="34" width="16.00390625" style="0" bestFit="1" customWidth="1"/>
    <col min="35" max="35" width="16.57421875" style="0" bestFit="1" customWidth="1"/>
  </cols>
  <sheetData>
    <row r="1" spans="1:31" ht="22.5" customHeight="1">
      <c r="A1" s="15" t="s">
        <v>42</v>
      </c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 ht="12.75" customHeight="1">
      <c r="A2" s="2" t="s">
        <v>0</v>
      </c>
      <c r="B2" s="109" t="s">
        <v>70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</row>
    <row r="3" spans="1:31" ht="12.75" customHeight="1">
      <c r="A3" s="2" t="s">
        <v>1</v>
      </c>
      <c r="B3" s="110" t="s">
        <v>69</v>
      </c>
      <c r="C3" s="110"/>
      <c r="D3" s="110"/>
      <c r="E3" s="31" t="s">
        <v>44</v>
      </c>
      <c r="F3" s="112">
        <f>D39</f>
        <v>789385303000</v>
      </c>
      <c r="G3" s="11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.75" customHeight="1">
      <c r="A4" s="2" t="s">
        <v>2</v>
      </c>
      <c r="B4" s="101" t="s">
        <v>1</v>
      </c>
      <c r="C4" s="101"/>
      <c r="D4" s="101"/>
      <c r="E4" s="31" t="s">
        <v>44</v>
      </c>
      <c r="F4" s="112">
        <f>D39</f>
        <v>789385303000</v>
      </c>
      <c r="G4" s="11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2"/>
      <c r="B5" s="111" t="s">
        <v>2</v>
      </c>
      <c r="C5" s="111"/>
      <c r="D5" s="111"/>
      <c r="E5" s="14" t="s">
        <v>44</v>
      </c>
      <c r="F5" s="114">
        <v>0</v>
      </c>
      <c r="G5" s="11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3" s="3" customFormat="1" ht="21" customHeight="1">
      <c r="A6" s="16" t="s">
        <v>3</v>
      </c>
      <c r="B6" s="17"/>
      <c r="C6" s="17"/>
      <c r="D6" s="24" t="s">
        <v>4</v>
      </c>
      <c r="E6" s="25"/>
      <c r="F6" s="103" t="s">
        <v>36</v>
      </c>
      <c r="G6" s="104"/>
      <c r="H6" s="103" t="s">
        <v>37</v>
      </c>
      <c r="I6" s="104"/>
      <c r="J6" s="103" t="s">
        <v>38</v>
      </c>
      <c r="K6" s="104"/>
      <c r="L6" s="103" t="s">
        <v>39</v>
      </c>
      <c r="M6" s="104"/>
      <c r="N6" s="103" t="s">
        <v>40</v>
      </c>
      <c r="O6" s="104"/>
      <c r="P6" s="103" t="s">
        <v>41</v>
      </c>
      <c r="Q6" s="104"/>
      <c r="R6" s="103" t="s">
        <v>43</v>
      </c>
      <c r="S6" s="104"/>
      <c r="T6" s="103" t="s">
        <v>48</v>
      </c>
      <c r="U6" s="104"/>
      <c r="V6" s="103" t="s">
        <v>49</v>
      </c>
      <c r="W6" s="104"/>
      <c r="X6" s="103" t="s">
        <v>50</v>
      </c>
      <c r="Y6" s="104"/>
      <c r="Z6" s="103" t="s">
        <v>51</v>
      </c>
      <c r="AA6" s="104"/>
      <c r="AB6" s="103" t="s">
        <v>52</v>
      </c>
      <c r="AC6" s="104"/>
      <c r="AD6" s="103" t="s">
        <v>68</v>
      </c>
      <c r="AE6" s="104"/>
      <c r="AF6" s="61"/>
      <c r="AG6" s="61"/>
    </row>
    <row r="7" spans="1:33" s="3" customFormat="1" ht="21" customHeight="1">
      <c r="A7" s="18"/>
      <c r="B7" s="19"/>
      <c r="C7" s="19"/>
      <c r="D7" s="18">
        <v>2018</v>
      </c>
      <c r="E7" s="26"/>
      <c r="F7" s="5" t="s">
        <v>5</v>
      </c>
      <c r="G7" s="5" t="s">
        <v>35</v>
      </c>
      <c r="H7" s="5" t="s">
        <v>5</v>
      </c>
      <c r="I7" s="5" t="s">
        <v>35</v>
      </c>
      <c r="J7" s="5" t="s">
        <v>5</v>
      </c>
      <c r="K7" s="5" t="s">
        <v>35</v>
      </c>
      <c r="L7" s="5" t="s">
        <v>5</v>
      </c>
      <c r="M7" s="5" t="s">
        <v>35</v>
      </c>
      <c r="N7" s="5" t="s">
        <v>5</v>
      </c>
      <c r="O7" s="5" t="s">
        <v>35</v>
      </c>
      <c r="P7" s="5" t="s">
        <v>5</v>
      </c>
      <c r="Q7" s="5" t="s">
        <v>35</v>
      </c>
      <c r="R7" s="5" t="s">
        <v>5</v>
      </c>
      <c r="S7" s="5" t="s">
        <v>35</v>
      </c>
      <c r="T7" s="5" t="s">
        <v>5</v>
      </c>
      <c r="U7" s="5" t="s">
        <v>35</v>
      </c>
      <c r="V7" s="5" t="s">
        <v>5</v>
      </c>
      <c r="W7" s="5" t="s">
        <v>35</v>
      </c>
      <c r="X7" s="5" t="s">
        <v>5</v>
      </c>
      <c r="Y7" s="5" t="s">
        <v>35</v>
      </c>
      <c r="Z7" s="5" t="s">
        <v>5</v>
      </c>
      <c r="AA7" s="5" t="s">
        <v>35</v>
      </c>
      <c r="AB7" s="5" t="s">
        <v>5</v>
      </c>
      <c r="AC7" s="5" t="s">
        <v>35</v>
      </c>
      <c r="AD7" s="5" t="s">
        <v>5</v>
      </c>
      <c r="AE7" s="5" t="s">
        <v>35</v>
      </c>
      <c r="AF7" s="61"/>
      <c r="AG7" s="61"/>
    </row>
    <row r="8" spans="1:34" s="3" customFormat="1" ht="20.25" customHeight="1">
      <c r="A8" s="4" t="s">
        <v>3</v>
      </c>
      <c r="B8" s="107" t="s">
        <v>6</v>
      </c>
      <c r="C8" s="108"/>
      <c r="D8" s="8">
        <v>74674239000</v>
      </c>
      <c r="E8" s="27"/>
      <c r="F8" s="8"/>
      <c r="G8" s="9">
        <f>$F$8/D8*100</f>
        <v>0</v>
      </c>
      <c r="H8" s="8">
        <v>721093615</v>
      </c>
      <c r="I8" s="9">
        <f>H8/$D8*100</f>
        <v>0.9656524454169529</v>
      </c>
      <c r="J8" s="8">
        <v>2670157675</v>
      </c>
      <c r="K8" s="9">
        <v>3.57574144</v>
      </c>
      <c r="L8" s="8">
        <v>2607512357</v>
      </c>
      <c r="M8" s="9">
        <v>3.49184997</v>
      </c>
      <c r="N8" s="8">
        <v>3449225106</v>
      </c>
      <c r="O8" s="9">
        <v>4.61902953</v>
      </c>
      <c r="P8" s="8">
        <v>430346811</v>
      </c>
      <c r="Q8" s="9">
        <v>0.66123118</v>
      </c>
      <c r="R8" s="8">
        <f>SUM(R9:R14)</f>
        <v>0</v>
      </c>
      <c r="S8" s="9">
        <f aca="true" t="shared" si="0" ref="S8:S39">R8/$D8*100</f>
        <v>0</v>
      </c>
      <c r="T8" s="8">
        <f>SUM(T9:T14)</f>
        <v>0</v>
      </c>
      <c r="U8" s="9">
        <f aca="true" t="shared" si="1" ref="U8:U39">T8/$D8*100</f>
        <v>0</v>
      </c>
      <c r="V8" s="8">
        <f>SUM(V9:V14)</f>
        <v>0</v>
      </c>
      <c r="W8" s="9">
        <f aca="true" t="shared" si="2" ref="W8:W39">V8/$D8*100</f>
        <v>0</v>
      </c>
      <c r="X8" s="8">
        <f>SUM(X9:X14)</f>
        <v>0</v>
      </c>
      <c r="Y8" s="9">
        <f aca="true" t="shared" si="3" ref="Y8:Y28">X8/$D8*100</f>
        <v>0</v>
      </c>
      <c r="Z8" s="8">
        <f>SUM(Z9:Z14)</f>
        <v>0</v>
      </c>
      <c r="AA8" s="9">
        <f aca="true" t="shared" si="4" ref="AA8:AA39">Z8/$D8*100</f>
        <v>0</v>
      </c>
      <c r="AB8" s="8">
        <f>SUM(AB9:AB14)</f>
        <v>0</v>
      </c>
      <c r="AC8" s="9">
        <f aca="true" t="shared" si="5" ref="AC8:AC39">AB8/$D8*100</f>
        <v>0</v>
      </c>
      <c r="AD8" s="8">
        <f>SUM(AD9:AD14)</f>
        <v>9878335564</v>
      </c>
      <c r="AE8" s="9">
        <f>AD8/$D8*100</f>
        <v>13.228572123781534</v>
      </c>
      <c r="AF8" s="61"/>
      <c r="AG8" s="61"/>
      <c r="AH8" s="74"/>
    </row>
    <row r="9" spans="1:35" ht="12.75" customHeight="1">
      <c r="A9" s="1"/>
      <c r="B9" s="32"/>
      <c r="C9" s="33" t="s">
        <v>7</v>
      </c>
      <c r="D9" s="34">
        <v>589655000</v>
      </c>
      <c r="E9" s="35"/>
      <c r="F9" s="34"/>
      <c r="G9" s="36">
        <f aca="true" t="shared" si="6" ref="G9:G47">F9/D9*100</f>
        <v>0</v>
      </c>
      <c r="H9" s="34">
        <v>7306674</v>
      </c>
      <c r="I9" s="9">
        <f>H9/$D9*100</f>
        <v>1.2391439061824288</v>
      </c>
      <c r="J9" s="34">
        <v>37074300</v>
      </c>
      <c r="K9" s="36">
        <v>6.28745622</v>
      </c>
      <c r="L9" s="34">
        <v>15835338</v>
      </c>
      <c r="M9" s="36">
        <v>2.68552594</v>
      </c>
      <c r="N9" s="34">
        <v>22192893</v>
      </c>
      <c r="O9" s="36">
        <v>3.7637081</v>
      </c>
      <c r="P9" s="34"/>
      <c r="Q9" s="36"/>
      <c r="R9" s="34"/>
      <c r="S9" s="36">
        <f t="shared" si="0"/>
        <v>0</v>
      </c>
      <c r="T9" s="34"/>
      <c r="U9" s="36">
        <f t="shared" si="1"/>
        <v>0</v>
      </c>
      <c r="V9" s="34"/>
      <c r="W9" s="36">
        <f t="shared" si="2"/>
        <v>0</v>
      </c>
      <c r="X9" s="34"/>
      <c r="Y9" s="36">
        <f t="shared" si="3"/>
        <v>0</v>
      </c>
      <c r="Z9" s="34"/>
      <c r="AA9" s="36">
        <f t="shared" si="4"/>
        <v>0</v>
      </c>
      <c r="AB9" s="34"/>
      <c r="AC9" s="36">
        <f t="shared" si="5"/>
        <v>0</v>
      </c>
      <c r="AD9" s="34">
        <f>F9+H9+J9+L9+N9+P9+R9+T9+V9+X9+Z9+AB9</f>
        <v>82409205</v>
      </c>
      <c r="AE9" s="36">
        <f>AD9/$D9*100</f>
        <v>13.97583417422052</v>
      </c>
      <c r="AH9" s="76"/>
      <c r="AI9" s="77"/>
    </row>
    <row r="10" spans="1:35" ht="12.75" customHeight="1">
      <c r="A10" s="1"/>
      <c r="B10" s="37"/>
      <c r="C10" s="38" t="s">
        <v>8</v>
      </c>
      <c r="D10" s="39">
        <v>7750000000</v>
      </c>
      <c r="E10" s="40"/>
      <c r="F10" s="39"/>
      <c r="G10" s="41">
        <f t="shared" si="6"/>
        <v>0</v>
      </c>
      <c r="H10" s="39">
        <v>63696847</v>
      </c>
      <c r="I10" s="9">
        <f aca="true" t="shared" si="7" ref="I10:I29">H10/$D10*100</f>
        <v>0.8218948</v>
      </c>
      <c r="J10" s="39">
        <v>426319561</v>
      </c>
      <c r="K10" s="41">
        <v>5.50089756</v>
      </c>
      <c r="L10" s="39">
        <v>458706730</v>
      </c>
      <c r="M10" s="41">
        <v>5.91879652</v>
      </c>
      <c r="N10" s="39">
        <v>475299459</v>
      </c>
      <c r="O10" s="41">
        <v>6.13289625</v>
      </c>
      <c r="P10" s="39">
        <v>12431428</v>
      </c>
      <c r="Q10" s="41">
        <v>0.16040552</v>
      </c>
      <c r="R10" s="39"/>
      <c r="S10" s="41">
        <f t="shared" si="0"/>
        <v>0</v>
      </c>
      <c r="T10" s="39"/>
      <c r="U10" s="41">
        <f t="shared" si="1"/>
        <v>0</v>
      </c>
      <c r="V10" s="39"/>
      <c r="W10" s="41">
        <f t="shared" si="2"/>
        <v>0</v>
      </c>
      <c r="X10" s="39"/>
      <c r="Y10" s="41">
        <f t="shared" si="3"/>
        <v>0</v>
      </c>
      <c r="Z10" s="39"/>
      <c r="AA10" s="41">
        <f t="shared" si="4"/>
        <v>0</v>
      </c>
      <c r="AB10" s="39"/>
      <c r="AC10" s="41">
        <f t="shared" si="5"/>
        <v>0</v>
      </c>
      <c r="AD10" s="39">
        <f aca="true" t="shared" si="8" ref="AD10:AD38">F10+H10+J10+L10+N10+P10+R10+T10+V10+X10+Z10+AB10</f>
        <v>1436454025</v>
      </c>
      <c r="AE10" s="41">
        <f aca="true" t="shared" si="9" ref="AE10:AE48">AD10/$D10*100</f>
        <v>18.53489064516129</v>
      </c>
      <c r="AH10" s="76"/>
      <c r="AI10" s="77"/>
    </row>
    <row r="11" spans="1:35" ht="12.75" customHeight="1">
      <c r="A11" s="1"/>
      <c r="B11" s="37"/>
      <c r="C11" s="38" t="s">
        <v>9</v>
      </c>
      <c r="D11" s="39">
        <v>9001927000</v>
      </c>
      <c r="E11" s="40"/>
      <c r="F11" s="39"/>
      <c r="G11" s="41">
        <f t="shared" si="6"/>
        <v>0</v>
      </c>
      <c r="H11" s="39">
        <v>35198023</v>
      </c>
      <c r="I11" s="9">
        <f t="shared" si="7"/>
        <v>0.39100542583826775</v>
      </c>
      <c r="J11" s="39">
        <v>215809727</v>
      </c>
      <c r="K11" s="41">
        <v>2.39737255</v>
      </c>
      <c r="L11" s="39">
        <v>260143698</v>
      </c>
      <c r="M11" s="41">
        <v>2.88986678</v>
      </c>
      <c r="N11" s="39">
        <v>426102644</v>
      </c>
      <c r="O11" s="41">
        <v>4.73346034</v>
      </c>
      <c r="P11" s="39"/>
      <c r="Q11" s="41"/>
      <c r="R11" s="39"/>
      <c r="S11" s="41">
        <f t="shared" si="0"/>
        <v>0</v>
      </c>
      <c r="T11" s="39"/>
      <c r="U11" s="41">
        <f t="shared" si="1"/>
        <v>0</v>
      </c>
      <c r="V11" s="39"/>
      <c r="W11" s="41">
        <f t="shared" si="2"/>
        <v>0</v>
      </c>
      <c r="X11" s="39"/>
      <c r="Y11" s="41">
        <f t="shared" si="3"/>
        <v>0</v>
      </c>
      <c r="Z11" s="39"/>
      <c r="AA11" s="41">
        <f t="shared" si="4"/>
        <v>0</v>
      </c>
      <c r="AB11" s="39"/>
      <c r="AC11" s="41">
        <f t="shared" si="5"/>
        <v>0</v>
      </c>
      <c r="AD11" s="39">
        <f t="shared" si="8"/>
        <v>937254092</v>
      </c>
      <c r="AE11" s="41">
        <f t="shared" si="9"/>
        <v>10.41170509380936</v>
      </c>
      <c r="AH11" s="76"/>
      <c r="AI11" s="77"/>
    </row>
    <row r="12" spans="1:35" ht="12.75" customHeight="1">
      <c r="A12" s="1"/>
      <c r="B12" s="37"/>
      <c r="C12" s="38" t="s">
        <v>10</v>
      </c>
      <c r="D12" s="39">
        <v>23452387000</v>
      </c>
      <c r="E12" s="40"/>
      <c r="F12" s="39"/>
      <c r="G12" s="41">
        <f t="shared" si="6"/>
        <v>0</v>
      </c>
      <c r="H12" s="39">
        <v>88535975</v>
      </c>
      <c r="I12" s="9">
        <f t="shared" si="7"/>
        <v>0.37751370468174517</v>
      </c>
      <c r="J12" s="39">
        <v>478659834</v>
      </c>
      <c r="K12" s="41">
        <v>2.04098565</v>
      </c>
      <c r="L12" s="39">
        <v>452914656</v>
      </c>
      <c r="M12" s="41">
        <v>1.93120929</v>
      </c>
      <c r="N12" s="39">
        <v>963688408</v>
      </c>
      <c r="O12" s="41">
        <v>4.10912735</v>
      </c>
      <c r="P12" s="39">
        <v>67811957</v>
      </c>
      <c r="Q12" s="41">
        <v>0.28914737</v>
      </c>
      <c r="R12" s="39"/>
      <c r="S12" s="41">
        <f t="shared" si="0"/>
        <v>0</v>
      </c>
      <c r="T12" s="39"/>
      <c r="U12" s="41">
        <f t="shared" si="1"/>
        <v>0</v>
      </c>
      <c r="V12" s="39"/>
      <c r="W12" s="41">
        <f t="shared" si="2"/>
        <v>0</v>
      </c>
      <c r="X12" s="39"/>
      <c r="Y12" s="41">
        <f t="shared" si="3"/>
        <v>0</v>
      </c>
      <c r="Z12" s="39"/>
      <c r="AA12" s="41">
        <f t="shared" si="4"/>
        <v>0</v>
      </c>
      <c r="AB12" s="39"/>
      <c r="AC12" s="41">
        <f t="shared" si="5"/>
        <v>0</v>
      </c>
      <c r="AD12" s="39">
        <f t="shared" si="8"/>
        <v>2051610830</v>
      </c>
      <c r="AE12" s="41">
        <f t="shared" si="9"/>
        <v>8.747983009149559</v>
      </c>
      <c r="AH12" s="76"/>
      <c r="AI12" s="77"/>
    </row>
    <row r="13" spans="1:35" ht="12.75" customHeight="1">
      <c r="A13" s="1"/>
      <c r="B13" s="63"/>
      <c r="C13" s="64" t="s">
        <v>11</v>
      </c>
      <c r="D13" s="65">
        <v>9507264000</v>
      </c>
      <c r="E13" s="66"/>
      <c r="F13" s="65"/>
      <c r="G13" s="41">
        <f t="shared" si="6"/>
        <v>0</v>
      </c>
      <c r="H13" s="39">
        <v>44414479</v>
      </c>
      <c r="I13" s="9">
        <f t="shared" si="7"/>
        <v>0.46716362351986856</v>
      </c>
      <c r="J13" s="39">
        <v>285882173</v>
      </c>
      <c r="K13" s="41">
        <v>3.00698679</v>
      </c>
      <c r="L13" s="39">
        <v>232523881</v>
      </c>
      <c r="M13" s="41">
        <v>2.4457497</v>
      </c>
      <c r="N13" s="39">
        <v>411985903</v>
      </c>
      <c r="O13" s="41">
        <v>4.33338028</v>
      </c>
      <c r="P13" s="65">
        <v>155377081</v>
      </c>
      <c r="Q13" s="41">
        <v>1.63429858</v>
      </c>
      <c r="R13" s="39"/>
      <c r="S13" s="41">
        <f t="shared" si="0"/>
        <v>0</v>
      </c>
      <c r="T13" s="39"/>
      <c r="U13" s="41">
        <f t="shared" si="1"/>
        <v>0</v>
      </c>
      <c r="V13" s="39"/>
      <c r="W13" s="41">
        <f t="shared" si="2"/>
        <v>0</v>
      </c>
      <c r="X13" s="39"/>
      <c r="Y13" s="41">
        <f t="shared" si="3"/>
        <v>0</v>
      </c>
      <c r="Z13" s="39"/>
      <c r="AA13" s="41">
        <f>Z13/$D13*100</f>
        <v>0</v>
      </c>
      <c r="AB13" s="39"/>
      <c r="AC13" s="41">
        <f>AB13/$D13*100</f>
        <v>0</v>
      </c>
      <c r="AD13" s="39">
        <f>F13+H13+J13+L13+N13+P13+R13+T13+V13+X13+Z13+AB13</f>
        <v>1130183517</v>
      </c>
      <c r="AE13" s="41">
        <f>AD13/$D13*100</f>
        <v>11.88757898171335</v>
      </c>
      <c r="AH13" s="76"/>
      <c r="AI13" s="77"/>
    </row>
    <row r="14" spans="1:35" ht="12.75" customHeight="1">
      <c r="A14" s="1"/>
      <c r="B14" s="42"/>
      <c r="C14" s="43" t="s">
        <v>54</v>
      </c>
      <c r="D14" s="44">
        <v>24373006000</v>
      </c>
      <c r="E14" s="45"/>
      <c r="F14" s="44"/>
      <c r="G14" s="46">
        <f t="shared" si="6"/>
        <v>0</v>
      </c>
      <c r="H14" s="44">
        <v>481941617</v>
      </c>
      <c r="I14" s="9">
        <f t="shared" si="7"/>
        <v>1.9773581354716772</v>
      </c>
      <c r="J14" s="44">
        <v>1226412080</v>
      </c>
      <c r="K14" s="46">
        <v>5.03184581</v>
      </c>
      <c r="L14" s="44">
        <v>1187388054</v>
      </c>
      <c r="M14" s="46">
        <v>4.87173414</v>
      </c>
      <c r="N14" s="44">
        <v>1149955799</v>
      </c>
      <c r="O14" s="46">
        <v>4.71815335</v>
      </c>
      <c r="P14" s="44">
        <v>194726345</v>
      </c>
      <c r="Q14" s="46">
        <v>0.79894267</v>
      </c>
      <c r="R14" s="44"/>
      <c r="S14" s="46">
        <f t="shared" si="0"/>
        <v>0</v>
      </c>
      <c r="T14" s="44"/>
      <c r="U14" s="46">
        <f t="shared" si="1"/>
        <v>0</v>
      </c>
      <c r="V14" s="44"/>
      <c r="W14" s="46">
        <f t="shared" si="2"/>
        <v>0</v>
      </c>
      <c r="X14" s="44"/>
      <c r="Y14" s="46">
        <f t="shared" si="3"/>
        <v>0</v>
      </c>
      <c r="Z14" s="44"/>
      <c r="AA14" s="46">
        <f t="shared" si="4"/>
        <v>0</v>
      </c>
      <c r="AB14" s="44"/>
      <c r="AC14" s="46">
        <f t="shared" si="5"/>
        <v>0</v>
      </c>
      <c r="AD14" s="44">
        <f t="shared" si="8"/>
        <v>4240423895</v>
      </c>
      <c r="AE14" s="46">
        <f t="shared" si="9"/>
        <v>17.398034099692094</v>
      </c>
      <c r="AH14" s="76"/>
      <c r="AI14" s="77"/>
    </row>
    <row r="15" spans="1:34" ht="12.75" customHeight="1">
      <c r="A15" s="1"/>
      <c r="B15" s="105" t="s">
        <v>12</v>
      </c>
      <c r="C15" s="106"/>
      <c r="D15" s="12">
        <v>63993412000</v>
      </c>
      <c r="E15" s="29"/>
      <c r="F15" s="12">
        <v>1026685207</v>
      </c>
      <c r="G15" s="9">
        <f t="shared" si="6"/>
        <v>1.604360784825788</v>
      </c>
      <c r="H15" s="12">
        <v>4607318807</v>
      </c>
      <c r="I15" s="9">
        <f t="shared" si="7"/>
        <v>7.199676752663227</v>
      </c>
      <c r="J15" s="12">
        <v>4742289405</v>
      </c>
      <c r="K15" s="13">
        <v>7.59548178</v>
      </c>
      <c r="L15" s="12">
        <v>6317791967</v>
      </c>
      <c r="M15" s="13">
        <v>9.87256621</v>
      </c>
      <c r="N15" s="12">
        <v>6112808802</v>
      </c>
      <c r="O15" s="13">
        <v>9.55224704</v>
      </c>
      <c r="P15" s="12">
        <v>2446851359</v>
      </c>
      <c r="Q15" s="13">
        <v>3.82359884</v>
      </c>
      <c r="R15" s="12">
        <f>SUM(R16:R20)</f>
        <v>0</v>
      </c>
      <c r="S15" s="13">
        <f t="shared" si="0"/>
        <v>0</v>
      </c>
      <c r="T15" s="12">
        <f>SUM(T16:T20)</f>
        <v>0</v>
      </c>
      <c r="U15" s="13">
        <f t="shared" si="1"/>
        <v>0</v>
      </c>
      <c r="V15" s="12">
        <f>SUM(V16:V20)</f>
        <v>0</v>
      </c>
      <c r="W15" s="13">
        <f t="shared" si="2"/>
        <v>0</v>
      </c>
      <c r="X15" s="12">
        <f>SUM(X16:X20)</f>
        <v>0</v>
      </c>
      <c r="Y15" s="13">
        <f t="shared" si="3"/>
        <v>0</v>
      </c>
      <c r="Z15" s="12">
        <f>SUM(Z16:Z20)</f>
        <v>0</v>
      </c>
      <c r="AA15" s="13">
        <f t="shared" si="4"/>
        <v>0</v>
      </c>
      <c r="AB15" s="12">
        <f>SUM(AB16:AB20)</f>
        <v>0</v>
      </c>
      <c r="AC15" s="13">
        <f t="shared" si="5"/>
        <v>0</v>
      </c>
      <c r="AD15" s="12">
        <f>SUM(AD16:AD20)</f>
        <v>25253745547</v>
      </c>
      <c r="AE15" s="13">
        <f t="shared" si="9"/>
        <v>39.46303964383084</v>
      </c>
      <c r="AH15" s="76"/>
    </row>
    <row r="16" spans="1:35" ht="12.75" customHeight="1">
      <c r="A16" s="1"/>
      <c r="B16" s="32"/>
      <c r="C16" s="33" t="s">
        <v>13</v>
      </c>
      <c r="D16" s="34">
        <v>1557749000</v>
      </c>
      <c r="E16" s="35"/>
      <c r="F16" s="34"/>
      <c r="G16" s="36">
        <f t="shared" si="6"/>
        <v>0</v>
      </c>
      <c r="H16" s="34">
        <v>64826968</v>
      </c>
      <c r="I16" s="9">
        <f t="shared" si="7"/>
        <v>4.161579818057979</v>
      </c>
      <c r="J16" s="34"/>
      <c r="K16" s="36">
        <f>J16/$D16*100</f>
        <v>0</v>
      </c>
      <c r="L16" s="34">
        <v>61286933</v>
      </c>
      <c r="M16" s="36">
        <v>3.93432658</v>
      </c>
      <c r="N16" s="34">
        <v>56866720</v>
      </c>
      <c r="O16" s="36">
        <v>3.65057015</v>
      </c>
      <c r="P16" s="34">
        <v>47794747</v>
      </c>
      <c r="Q16" s="36">
        <v>3.06819308</v>
      </c>
      <c r="R16" s="34"/>
      <c r="S16" s="36">
        <f t="shared" si="0"/>
        <v>0</v>
      </c>
      <c r="T16" s="34"/>
      <c r="U16" s="36">
        <f t="shared" si="1"/>
        <v>0</v>
      </c>
      <c r="V16" s="34"/>
      <c r="W16" s="36">
        <f t="shared" si="2"/>
        <v>0</v>
      </c>
      <c r="X16" s="34"/>
      <c r="Y16" s="36">
        <f t="shared" si="3"/>
        <v>0</v>
      </c>
      <c r="Z16" s="34"/>
      <c r="AA16" s="36">
        <f t="shared" si="4"/>
        <v>0</v>
      </c>
      <c r="AB16" s="34"/>
      <c r="AC16" s="36">
        <f t="shared" si="5"/>
        <v>0</v>
      </c>
      <c r="AD16" s="34">
        <f t="shared" si="8"/>
        <v>230775368</v>
      </c>
      <c r="AE16" s="36">
        <f t="shared" si="9"/>
        <v>14.814669629060909</v>
      </c>
      <c r="AH16" s="76"/>
      <c r="AI16" s="77"/>
    </row>
    <row r="17" spans="1:35" ht="12.75" customHeight="1">
      <c r="A17" s="1"/>
      <c r="B17" s="37"/>
      <c r="C17" s="38" t="s">
        <v>14</v>
      </c>
      <c r="D17" s="39">
        <v>11098056000</v>
      </c>
      <c r="E17" s="40"/>
      <c r="F17" s="39">
        <v>178990571</v>
      </c>
      <c r="G17" s="41">
        <f t="shared" si="6"/>
        <v>1.6128101263860988</v>
      </c>
      <c r="H17" s="39">
        <v>625062506</v>
      </c>
      <c r="I17" s="9">
        <f t="shared" si="7"/>
        <v>5.632180140377739</v>
      </c>
      <c r="J17" s="39">
        <v>656632860</v>
      </c>
      <c r="K17" s="41">
        <v>5.91664756</v>
      </c>
      <c r="L17" s="39">
        <v>1418938514</v>
      </c>
      <c r="M17" s="41">
        <v>12.78546904</v>
      </c>
      <c r="N17" s="39">
        <v>1178894378</v>
      </c>
      <c r="O17" s="41">
        <v>10.62253045</v>
      </c>
      <c r="P17" s="39">
        <v>557229564</v>
      </c>
      <c r="Q17" s="41">
        <v>5.02096551</v>
      </c>
      <c r="R17" s="39"/>
      <c r="S17" s="41">
        <f t="shared" si="0"/>
        <v>0</v>
      </c>
      <c r="T17" s="39"/>
      <c r="U17" s="41">
        <f t="shared" si="1"/>
        <v>0</v>
      </c>
      <c r="V17" s="39"/>
      <c r="W17" s="41">
        <f t="shared" si="2"/>
        <v>0</v>
      </c>
      <c r="X17" s="39"/>
      <c r="Y17" s="41">
        <f t="shared" si="3"/>
        <v>0</v>
      </c>
      <c r="Z17" s="39"/>
      <c r="AA17" s="41">
        <f t="shared" si="4"/>
        <v>0</v>
      </c>
      <c r="AB17" s="39"/>
      <c r="AC17" s="41">
        <f t="shared" si="5"/>
        <v>0</v>
      </c>
      <c r="AD17" s="39">
        <f>F17+H17+J17+L17+N17+P17+R17+T17+V17+X17+Z17+AB17</f>
        <v>4615748393</v>
      </c>
      <c r="AE17" s="41">
        <f t="shared" si="9"/>
        <v>41.59060283170314</v>
      </c>
      <c r="AH17" s="76"/>
      <c r="AI17" s="77"/>
    </row>
    <row r="18" spans="1:35" ht="12.75" customHeight="1">
      <c r="A18" s="1"/>
      <c r="B18" s="37"/>
      <c r="C18" s="38" t="s">
        <v>15</v>
      </c>
      <c r="D18" s="39">
        <v>16413821000</v>
      </c>
      <c r="E18" s="40"/>
      <c r="F18" s="83">
        <v>156244425</v>
      </c>
      <c r="G18" s="41">
        <f t="shared" si="6"/>
        <v>0.9519076941316712</v>
      </c>
      <c r="H18" s="39">
        <v>1316071862</v>
      </c>
      <c r="I18" s="9">
        <f t="shared" si="7"/>
        <v>8.01807124617723</v>
      </c>
      <c r="J18" s="39">
        <v>1100168035</v>
      </c>
      <c r="K18" s="41">
        <v>6.70269302</v>
      </c>
      <c r="L18" s="39">
        <v>1566604162</v>
      </c>
      <c r="M18" s="41">
        <v>9.5444209</v>
      </c>
      <c r="N18" s="39">
        <v>1629457723</v>
      </c>
      <c r="O18" s="41">
        <v>9.92735161</v>
      </c>
      <c r="P18" s="39">
        <v>936545357</v>
      </c>
      <c r="Q18" s="41">
        <v>5.70583386</v>
      </c>
      <c r="R18" s="39"/>
      <c r="S18" s="41">
        <f t="shared" si="0"/>
        <v>0</v>
      </c>
      <c r="T18" s="39"/>
      <c r="U18" s="41">
        <f t="shared" si="1"/>
        <v>0</v>
      </c>
      <c r="V18" s="39"/>
      <c r="W18" s="41">
        <f t="shared" si="2"/>
        <v>0</v>
      </c>
      <c r="X18" s="39"/>
      <c r="Y18" s="41">
        <f t="shared" si="3"/>
        <v>0</v>
      </c>
      <c r="Z18" s="39"/>
      <c r="AA18" s="41">
        <f t="shared" si="4"/>
        <v>0</v>
      </c>
      <c r="AB18" s="39"/>
      <c r="AC18" s="41">
        <f t="shared" si="5"/>
        <v>0</v>
      </c>
      <c r="AD18" s="39">
        <f>F18+H18+J18+L18+N18+P18+R18+T18+V18+X18+Z18+AB18</f>
        <v>6705091564</v>
      </c>
      <c r="AE18" s="41">
        <f t="shared" si="9"/>
        <v>40.850278335556354</v>
      </c>
      <c r="AH18" s="76"/>
      <c r="AI18" s="77"/>
    </row>
    <row r="19" spans="1:35" ht="12.75" customHeight="1">
      <c r="A19" s="1"/>
      <c r="B19" s="37"/>
      <c r="C19" s="38" t="s">
        <v>16</v>
      </c>
      <c r="D19" s="39">
        <v>22925164000</v>
      </c>
      <c r="E19" s="40"/>
      <c r="F19" s="39">
        <v>671039297</v>
      </c>
      <c r="G19" s="41">
        <f t="shared" si="6"/>
        <v>2.927086135567013</v>
      </c>
      <c r="H19" s="39">
        <v>1952470022</v>
      </c>
      <c r="I19" s="9">
        <f t="shared" si="7"/>
        <v>8.51671125231645</v>
      </c>
      <c r="J19" s="39">
        <v>1806819179</v>
      </c>
      <c r="K19" s="41">
        <v>7.88137951</v>
      </c>
      <c r="L19" s="39">
        <v>2317263800</v>
      </c>
      <c r="M19" s="41">
        <v>10.10794863</v>
      </c>
      <c r="N19" s="39">
        <v>1940563679</v>
      </c>
      <c r="O19" s="41">
        <v>8.46477556</v>
      </c>
      <c r="P19" s="39">
        <v>558583408</v>
      </c>
      <c r="Q19" s="41">
        <v>2.43655142</v>
      </c>
      <c r="R19" s="39"/>
      <c r="S19" s="41">
        <f t="shared" si="0"/>
        <v>0</v>
      </c>
      <c r="T19" s="39"/>
      <c r="U19" s="41">
        <f t="shared" si="1"/>
        <v>0</v>
      </c>
      <c r="V19" s="39"/>
      <c r="W19" s="41">
        <f t="shared" si="2"/>
        <v>0</v>
      </c>
      <c r="X19" s="39"/>
      <c r="Y19" s="41">
        <f t="shared" si="3"/>
        <v>0</v>
      </c>
      <c r="Z19" s="39"/>
      <c r="AA19" s="41">
        <f t="shared" si="4"/>
        <v>0</v>
      </c>
      <c r="AB19" s="39"/>
      <c r="AC19" s="41">
        <f t="shared" si="5"/>
        <v>0</v>
      </c>
      <c r="AD19" s="39">
        <f>F19+H19+J19+L19+N19+P19+R19+T19+V19+X19+Z19+AB19</f>
        <v>9246739385</v>
      </c>
      <c r="AE19" s="41">
        <f t="shared" si="9"/>
        <v>40.334452503807604</v>
      </c>
      <c r="AH19" s="76"/>
      <c r="AI19" s="77"/>
    </row>
    <row r="20" spans="1:35" ht="12.75" customHeight="1">
      <c r="A20" s="1"/>
      <c r="B20" s="42"/>
      <c r="C20" s="43" t="s">
        <v>17</v>
      </c>
      <c r="D20" s="44">
        <v>11998622000</v>
      </c>
      <c r="E20" s="45"/>
      <c r="F20" s="44">
        <v>20410914</v>
      </c>
      <c r="G20" s="46">
        <f t="shared" si="6"/>
        <v>0.17011048435395332</v>
      </c>
      <c r="H20" s="44">
        <v>648887449</v>
      </c>
      <c r="I20" s="9">
        <f t="shared" si="7"/>
        <v>5.408016428886584</v>
      </c>
      <c r="J20" s="44">
        <v>1178669331</v>
      </c>
      <c r="K20" s="46">
        <v>9.82337248</v>
      </c>
      <c r="L20" s="44">
        <v>953698558</v>
      </c>
      <c r="M20" s="46">
        <v>7.94840072</v>
      </c>
      <c r="N20" s="44">
        <v>1307026302</v>
      </c>
      <c r="O20" s="46">
        <v>10.89313675</v>
      </c>
      <c r="P20" s="44">
        <v>346698283</v>
      </c>
      <c r="Q20" s="46">
        <v>2.88948417</v>
      </c>
      <c r="R20" s="44"/>
      <c r="S20" s="46">
        <f t="shared" si="0"/>
        <v>0</v>
      </c>
      <c r="T20" s="44"/>
      <c r="U20" s="46">
        <f t="shared" si="1"/>
        <v>0</v>
      </c>
      <c r="V20" s="44"/>
      <c r="W20" s="46">
        <f t="shared" si="2"/>
        <v>0</v>
      </c>
      <c r="X20" s="44"/>
      <c r="Y20" s="46">
        <f t="shared" si="3"/>
        <v>0</v>
      </c>
      <c r="Z20" s="44"/>
      <c r="AA20" s="46">
        <f t="shared" si="4"/>
        <v>0</v>
      </c>
      <c r="AB20" s="44"/>
      <c r="AC20" s="46">
        <f t="shared" si="5"/>
        <v>0</v>
      </c>
      <c r="AD20" s="44">
        <f>F20+H20+J20+L20+N20+P20+R20+T20+V20+X20+Z20+AB20</f>
        <v>4455390837</v>
      </c>
      <c r="AE20" s="46">
        <f t="shared" si="9"/>
        <v>37.132521026164504</v>
      </c>
      <c r="AH20" s="76"/>
      <c r="AI20" s="77"/>
    </row>
    <row r="21" spans="1:34" ht="12.75" customHeight="1">
      <c r="A21" s="1"/>
      <c r="B21" s="105" t="s">
        <v>18</v>
      </c>
      <c r="C21" s="106"/>
      <c r="D21" s="12">
        <v>105174666000</v>
      </c>
      <c r="E21" s="29"/>
      <c r="F21" s="12"/>
      <c r="G21" s="13">
        <f t="shared" si="6"/>
        <v>0</v>
      </c>
      <c r="H21" s="12">
        <v>3219370093</v>
      </c>
      <c r="I21" s="9">
        <v>3.27907132</v>
      </c>
      <c r="J21" s="12">
        <v>2026798830</v>
      </c>
      <c r="K21" s="13">
        <v>1.92707893</v>
      </c>
      <c r="L21" s="12">
        <v>3593753607</v>
      </c>
      <c r="M21" s="13">
        <v>3.41693845</v>
      </c>
      <c r="N21" s="12">
        <v>4358969953</v>
      </c>
      <c r="O21" s="13">
        <v>4.14450563</v>
      </c>
      <c r="P21" s="12">
        <v>206626724</v>
      </c>
      <c r="Q21" s="13">
        <v>1.99125795</v>
      </c>
      <c r="R21" s="12">
        <f>SUM(R22:R25)</f>
        <v>0</v>
      </c>
      <c r="S21" s="13">
        <f t="shared" si="0"/>
        <v>0</v>
      </c>
      <c r="T21" s="12">
        <f>SUM(T22:T25)</f>
        <v>0</v>
      </c>
      <c r="U21" s="13">
        <f t="shared" si="1"/>
        <v>0</v>
      </c>
      <c r="V21" s="12">
        <f>SUM(V22:V25)</f>
        <v>0</v>
      </c>
      <c r="W21" s="13">
        <f t="shared" si="2"/>
        <v>0</v>
      </c>
      <c r="X21" s="12">
        <f>SUM(X22:X25)</f>
        <v>0</v>
      </c>
      <c r="Y21" s="13">
        <f t="shared" si="3"/>
        <v>0</v>
      </c>
      <c r="Z21" s="12">
        <f>SUM(Z22:Z25)</f>
        <v>0</v>
      </c>
      <c r="AA21" s="13">
        <f t="shared" si="4"/>
        <v>0</v>
      </c>
      <c r="AB21" s="12">
        <f>SUM(AB22:AB25)</f>
        <v>0</v>
      </c>
      <c r="AC21" s="13">
        <f t="shared" si="5"/>
        <v>0</v>
      </c>
      <c r="AD21" s="12">
        <f>SUM(AD22:AD25)</f>
        <v>13405519207</v>
      </c>
      <c r="AE21" s="13">
        <f t="shared" si="9"/>
        <v>12.745958429761023</v>
      </c>
      <c r="AH21" s="76"/>
    </row>
    <row r="22" spans="1:35" ht="12.75" customHeight="1">
      <c r="A22" s="1"/>
      <c r="B22" s="32"/>
      <c r="C22" s="55" t="s">
        <v>19</v>
      </c>
      <c r="D22" s="34">
        <v>585800000</v>
      </c>
      <c r="E22" s="47"/>
      <c r="F22" s="83"/>
      <c r="G22" s="36">
        <f t="shared" si="6"/>
        <v>0</v>
      </c>
      <c r="H22" s="34"/>
      <c r="I22" s="9">
        <f t="shared" si="7"/>
        <v>0</v>
      </c>
      <c r="J22" s="34">
        <v>39410978</v>
      </c>
      <c r="K22" s="36">
        <v>6.72771902</v>
      </c>
      <c r="L22" s="34">
        <v>35336042</v>
      </c>
      <c r="M22" s="36">
        <v>6.03210003</v>
      </c>
      <c r="N22" s="34">
        <v>12821400</v>
      </c>
      <c r="O22" s="36">
        <v>2.18869921</v>
      </c>
      <c r="P22" s="34"/>
      <c r="Q22" s="36"/>
      <c r="R22" s="34"/>
      <c r="S22" s="36">
        <f t="shared" si="0"/>
        <v>0</v>
      </c>
      <c r="T22" s="34"/>
      <c r="U22" s="36">
        <f t="shared" si="1"/>
        <v>0</v>
      </c>
      <c r="V22" s="34"/>
      <c r="W22" s="36">
        <f t="shared" si="2"/>
        <v>0</v>
      </c>
      <c r="X22" s="34"/>
      <c r="Y22" s="36">
        <f t="shared" si="3"/>
        <v>0</v>
      </c>
      <c r="Z22" s="34"/>
      <c r="AA22" s="36">
        <f t="shared" si="4"/>
        <v>0</v>
      </c>
      <c r="AB22" s="34"/>
      <c r="AC22" s="36">
        <f t="shared" si="5"/>
        <v>0</v>
      </c>
      <c r="AD22" s="34">
        <f t="shared" si="8"/>
        <v>87568420</v>
      </c>
      <c r="AE22" s="36">
        <f t="shared" si="9"/>
        <v>14.948518265619665</v>
      </c>
      <c r="AH22" s="76"/>
      <c r="AI22" s="77"/>
    </row>
    <row r="23" spans="1:35" ht="12.75" customHeight="1">
      <c r="A23" s="1"/>
      <c r="B23" s="37"/>
      <c r="C23" s="56" t="s">
        <v>20</v>
      </c>
      <c r="D23" s="39">
        <v>87802632000</v>
      </c>
      <c r="E23" s="48"/>
      <c r="F23" s="83"/>
      <c r="G23" s="41">
        <f t="shared" si="6"/>
        <v>0</v>
      </c>
      <c r="H23" s="39">
        <v>3011988100</v>
      </c>
      <c r="I23" s="9">
        <v>3.43040753</v>
      </c>
      <c r="J23" s="39">
        <v>581310863</v>
      </c>
      <c r="K23" s="41">
        <v>0.66206542</v>
      </c>
      <c r="L23" s="39">
        <v>1682979163</v>
      </c>
      <c r="M23" s="41">
        <v>1.9167753</v>
      </c>
      <c r="N23" s="39">
        <v>1819514950</v>
      </c>
      <c r="O23" s="41">
        <v>2.07227837</v>
      </c>
      <c r="P23" s="39"/>
      <c r="Q23" s="41"/>
      <c r="R23" s="39"/>
      <c r="S23" s="41">
        <f t="shared" si="0"/>
        <v>0</v>
      </c>
      <c r="T23" s="39"/>
      <c r="U23" s="41">
        <f t="shared" si="1"/>
        <v>0</v>
      </c>
      <c r="V23" s="39"/>
      <c r="W23" s="41">
        <f t="shared" si="2"/>
        <v>0</v>
      </c>
      <c r="X23" s="39"/>
      <c r="Y23" s="41">
        <f t="shared" si="3"/>
        <v>0</v>
      </c>
      <c r="Z23" s="39"/>
      <c r="AA23" s="41">
        <f t="shared" si="4"/>
        <v>0</v>
      </c>
      <c r="AB23" s="39"/>
      <c r="AC23" s="41">
        <f t="shared" si="5"/>
        <v>0</v>
      </c>
      <c r="AD23" s="39">
        <f>F23+H23+J23+L23+N23+P23+R23+T23+V23+X23+Z23+AB23</f>
        <v>7095793076</v>
      </c>
      <c r="AE23" s="41">
        <f t="shared" si="9"/>
        <v>8.08152661756199</v>
      </c>
      <c r="AH23" s="76"/>
      <c r="AI23" s="77"/>
    </row>
    <row r="24" spans="1:35" ht="12.75" customHeight="1">
      <c r="A24" s="1"/>
      <c r="B24" s="37"/>
      <c r="C24" s="56" t="s">
        <v>21</v>
      </c>
      <c r="D24" s="39">
        <v>10376693000</v>
      </c>
      <c r="E24" s="48"/>
      <c r="F24" s="39"/>
      <c r="G24" s="41">
        <f t="shared" si="6"/>
        <v>0</v>
      </c>
      <c r="H24" s="39">
        <v>207381993</v>
      </c>
      <c r="I24" s="9">
        <v>1.99853646</v>
      </c>
      <c r="J24" s="39">
        <v>669521567</v>
      </c>
      <c r="K24" s="41">
        <v>6.45216705</v>
      </c>
      <c r="L24" s="39">
        <v>975767904</v>
      </c>
      <c r="M24" s="41">
        <v>9.40345738</v>
      </c>
      <c r="N24" s="39">
        <v>518345145</v>
      </c>
      <c r="O24" s="41">
        <v>4.99528265</v>
      </c>
      <c r="P24" s="39">
        <v>206626724</v>
      </c>
      <c r="Q24" s="41">
        <v>1.99125795</v>
      </c>
      <c r="R24" s="39"/>
      <c r="S24" s="41">
        <f t="shared" si="0"/>
        <v>0</v>
      </c>
      <c r="T24" s="39"/>
      <c r="U24" s="41">
        <f t="shared" si="1"/>
        <v>0</v>
      </c>
      <c r="V24" s="39"/>
      <c r="W24" s="41">
        <f t="shared" si="2"/>
        <v>0</v>
      </c>
      <c r="X24" s="39"/>
      <c r="Y24" s="41">
        <f t="shared" si="3"/>
        <v>0</v>
      </c>
      <c r="Z24" s="39"/>
      <c r="AA24" s="41">
        <f t="shared" si="4"/>
        <v>0</v>
      </c>
      <c r="AB24" s="39"/>
      <c r="AC24" s="41">
        <f t="shared" si="5"/>
        <v>0</v>
      </c>
      <c r="AD24" s="39">
        <f>F24+H24+J24+L24+N24+P24+R24+T24+V24+X24+Z24+AB24</f>
        <v>2577643333</v>
      </c>
      <c r="AE24" s="41">
        <f t="shared" si="9"/>
        <v>24.84070149324067</v>
      </c>
      <c r="AH24" s="76"/>
      <c r="AI24" s="77"/>
    </row>
    <row r="25" spans="1:35" ht="12.75" customHeight="1">
      <c r="A25" s="1"/>
      <c r="B25" s="42"/>
      <c r="C25" s="57" t="s">
        <v>22</v>
      </c>
      <c r="D25" s="44">
        <v>6409541000</v>
      </c>
      <c r="E25" s="49"/>
      <c r="F25" s="83"/>
      <c r="G25" s="46">
        <f t="shared" si="6"/>
        <v>0</v>
      </c>
      <c r="H25" s="44"/>
      <c r="I25" s="9">
        <f t="shared" si="7"/>
        <v>0</v>
      </c>
      <c r="J25" s="44">
        <v>736555422</v>
      </c>
      <c r="K25" s="46">
        <v>11.49154709</v>
      </c>
      <c r="L25" s="44">
        <v>899670498</v>
      </c>
      <c r="M25" s="46">
        <v>14.03642629</v>
      </c>
      <c r="N25" s="44">
        <v>2008288458</v>
      </c>
      <c r="O25" s="46">
        <v>31.33279681</v>
      </c>
      <c r="P25" s="44"/>
      <c r="Q25" s="46"/>
      <c r="R25" s="44"/>
      <c r="S25" s="46">
        <f t="shared" si="0"/>
        <v>0</v>
      </c>
      <c r="T25" s="44"/>
      <c r="U25" s="46">
        <f t="shared" si="1"/>
        <v>0</v>
      </c>
      <c r="V25" s="44"/>
      <c r="W25" s="46">
        <f t="shared" si="2"/>
        <v>0</v>
      </c>
      <c r="X25" s="44"/>
      <c r="Y25" s="46">
        <f t="shared" si="3"/>
        <v>0</v>
      </c>
      <c r="Z25" s="44"/>
      <c r="AA25" s="46">
        <f t="shared" si="4"/>
        <v>0</v>
      </c>
      <c r="AB25" s="44"/>
      <c r="AC25" s="46">
        <f t="shared" si="5"/>
        <v>0</v>
      </c>
      <c r="AD25" s="44">
        <f t="shared" si="8"/>
        <v>3644514378</v>
      </c>
      <c r="AE25" s="46">
        <f t="shared" si="9"/>
        <v>56.860770186195865</v>
      </c>
      <c r="AH25" s="76"/>
      <c r="AI25" s="77"/>
    </row>
    <row r="26" spans="1:34" ht="12.75" customHeight="1">
      <c r="A26" s="1"/>
      <c r="B26" s="105" t="s">
        <v>23</v>
      </c>
      <c r="C26" s="106"/>
      <c r="D26" s="12">
        <v>5608186000</v>
      </c>
      <c r="E26" s="29"/>
      <c r="F26" s="12"/>
      <c r="G26" s="13">
        <f t="shared" si="6"/>
        <v>0</v>
      </c>
      <c r="H26" s="12"/>
      <c r="I26" s="9">
        <f t="shared" si="7"/>
        <v>0</v>
      </c>
      <c r="J26" s="12">
        <v>444779478</v>
      </c>
      <c r="K26" s="13">
        <v>8.08950442</v>
      </c>
      <c r="L26" s="12">
        <v>418961451</v>
      </c>
      <c r="M26" s="13">
        <v>7.61993455</v>
      </c>
      <c r="N26" s="12">
        <v>348698652</v>
      </c>
      <c r="O26" s="13">
        <v>6.34201762</v>
      </c>
      <c r="P26" s="12"/>
      <c r="Q26" s="13"/>
      <c r="R26" s="12">
        <f>SUM(R27:R29)</f>
        <v>0</v>
      </c>
      <c r="S26" s="13">
        <f t="shared" si="0"/>
        <v>0</v>
      </c>
      <c r="T26" s="12">
        <f>SUM(T27:T29)</f>
        <v>0</v>
      </c>
      <c r="U26" s="13">
        <f t="shared" si="1"/>
        <v>0</v>
      </c>
      <c r="V26" s="12">
        <f>SUM(V27:V29)</f>
        <v>0</v>
      </c>
      <c r="W26" s="13">
        <f t="shared" si="2"/>
        <v>0</v>
      </c>
      <c r="X26" s="12">
        <f>SUM(X27:X29)</f>
        <v>0</v>
      </c>
      <c r="Y26" s="13">
        <f t="shared" si="3"/>
        <v>0</v>
      </c>
      <c r="Z26" s="12">
        <f>SUM(Z27:Z29)</f>
        <v>0</v>
      </c>
      <c r="AA26" s="13">
        <f t="shared" si="4"/>
        <v>0</v>
      </c>
      <c r="AB26" s="12">
        <f>SUM(AB27:AB29)</f>
        <v>0</v>
      </c>
      <c r="AC26" s="13">
        <f t="shared" si="5"/>
        <v>0</v>
      </c>
      <c r="AD26" s="12">
        <f>SUM(AD27:AD29)</f>
        <v>1212439581</v>
      </c>
      <c r="AE26" s="13">
        <f t="shared" si="9"/>
        <v>21.619104305741644</v>
      </c>
      <c r="AH26" s="76"/>
    </row>
    <row r="27" spans="1:35" ht="12.75" customHeight="1">
      <c r="A27" s="1"/>
      <c r="B27" s="32"/>
      <c r="C27" s="33" t="s">
        <v>24</v>
      </c>
      <c r="D27" s="34">
        <v>512070000</v>
      </c>
      <c r="E27" s="35"/>
      <c r="F27" s="34"/>
      <c r="G27" s="36">
        <f t="shared" si="6"/>
        <v>0</v>
      </c>
      <c r="H27" s="34"/>
      <c r="I27" s="9">
        <f t="shared" si="7"/>
        <v>0</v>
      </c>
      <c r="J27" s="34">
        <v>8452273</v>
      </c>
      <c r="K27" s="36">
        <v>1.6506089</v>
      </c>
      <c r="L27" s="34">
        <v>7447000</v>
      </c>
      <c r="M27" s="36">
        <v>1.45429336</v>
      </c>
      <c r="N27" s="34">
        <v>1232500</v>
      </c>
      <c r="O27" s="36">
        <v>0.24068975</v>
      </c>
      <c r="P27" s="34"/>
      <c r="Q27" s="36"/>
      <c r="R27" s="34">
        <v>0</v>
      </c>
      <c r="S27" s="36">
        <f t="shared" si="0"/>
        <v>0</v>
      </c>
      <c r="T27" s="34"/>
      <c r="U27" s="36">
        <f t="shared" si="1"/>
        <v>0</v>
      </c>
      <c r="V27" s="34"/>
      <c r="W27" s="36">
        <f t="shared" si="2"/>
        <v>0</v>
      </c>
      <c r="X27" s="34"/>
      <c r="Y27" s="36">
        <f t="shared" si="3"/>
        <v>0</v>
      </c>
      <c r="Z27" s="34"/>
      <c r="AA27" s="36">
        <f t="shared" si="4"/>
        <v>0</v>
      </c>
      <c r="AB27" s="34"/>
      <c r="AC27" s="36">
        <f t="shared" si="5"/>
        <v>0</v>
      </c>
      <c r="AD27" s="34">
        <f>F27+H27+J27+L27+N27+P27+R27+T27+V27+X27+Z27+AB27</f>
        <v>17131773</v>
      </c>
      <c r="AE27" s="36">
        <f t="shared" si="9"/>
        <v>3.345592008905032</v>
      </c>
      <c r="AH27" s="76"/>
      <c r="AI27" s="77"/>
    </row>
    <row r="28" spans="1:35" ht="12.75" customHeight="1">
      <c r="A28" s="1"/>
      <c r="B28" s="37"/>
      <c r="C28" s="38" t="s">
        <v>25</v>
      </c>
      <c r="D28" s="39">
        <v>1647000000</v>
      </c>
      <c r="E28" s="40"/>
      <c r="F28" s="39"/>
      <c r="G28" s="41">
        <f t="shared" si="6"/>
        <v>0</v>
      </c>
      <c r="H28" s="39"/>
      <c r="I28" s="9">
        <f t="shared" si="7"/>
        <v>0</v>
      </c>
      <c r="J28" s="39">
        <v>67971846</v>
      </c>
      <c r="K28" s="41">
        <v>4.12700947</v>
      </c>
      <c r="L28" s="39">
        <v>84542560</v>
      </c>
      <c r="M28" s="41">
        <v>5.13312447</v>
      </c>
      <c r="N28" s="39">
        <v>44467355</v>
      </c>
      <c r="O28" s="41">
        <v>2.69990012</v>
      </c>
      <c r="P28" s="39"/>
      <c r="Q28" s="41"/>
      <c r="R28" s="39">
        <v>0</v>
      </c>
      <c r="S28" s="41">
        <f t="shared" si="0"/>
        <v>0</v>
      </c>
      <c r="T28" s="39"/>
      <c r="U28" s="41">
        <f t="shared" si="1"/>
        <v>0</v>
      </c>
      <c r="V28" s="39"/>
      <c r="W28" s="41">
        <f t="shared" si="2"/>
        <v>0</v>
      </c>
      <c r="X28" s="39"/>
      <c r="Y28" s="41">
        <f t="shared" si="3"/>
        <v>0</v>
      </c>
      <c r="Z28" s="39"/>
      <c r="AA28" s="41">
        <f t="shared" si="4"/>
        <v>0</v>
      </c>
      <c r="AB28" s="39"/>
      <c r="AC28" s="41">
        <f t="shared" si="5"/>
        <v>0</v>
      </c>
      <c r="AD28" s="39">
        <f>F28+H28+J28+L28+N28+P28+R28+T28+V28+X28+Z28+AB28</f>
        <v>196981761</v>
      </c>
      <c r="AE28" s="41">
        <f t="shared" si="9"/>
        <v>11.960034061930783</v>
      </c>
      <c r="AF28" s="59">
        <v>374684527</v>
      </c>
      <c r="AG28" s="62"/>
      <c r="AH28" s="76"/>
      <c r="AI28" s="77"/>
    </row>
    <row r="29" spans="1:35" ht="12.75" customHeight="1">
      <c r="A29" s="1"/>
      <c r="B29" s="42"/>
      <c r="C29" s="43" t="s">
        <v>26</v>
      </c>
      <c r="D29" s="44">
        <v>3449116000</v>
      </c>
      <c r="E29" s="45"/>
      <c r="F29" s="44"/>
      <c r="G29" s="46">
        <f t="shared" si="6"/>
        <v>0</v>
      </c>
      <c r="H29" s="44"/>
      <c r="I29" s="9">
        <f t="shared" si="7"/>
        <v>0</v>
      </c>
      <c r="J29" s="44">
        <v>368355359</v>
      </c>
      <c r="K29" s="46">
        <v>11.03138123</v>
      </c>
      <c r="L29" s="44">
        <v>326971891</v>
      </c>
      <c r="M29" s="46">
        <v>9.79204318</v>
      </c>
      <c r="N29" s="44">
        <v>302998797</v>
      </c>
      <c r="O29" s="46">
        <v>9.0741051</v>
      </c>
      <c r="P29" s="44"/>
      <c r="Q29" s="46"/>
      <c r="R29" s="44">
        <v>0</v>
      </c>
      <c r="S29" s="46">
        <f t="shared" si="0"/>
        <v>0</v>
      </c>
      <c r="T29" s="44"/>
      <c r="U29" s="46">
        <f t="shared" si="1"/>
        <v>0</v>
      </c>
      <c r="V29" s="44"/>
      <c r="W29" s="46">
        <f t="shared" si="2"/>
        <v>0</v>
      </c>
      <c r="X29" s="44"/>
      <c r="Y29" s="46">
        <f aca="true" t="shared" si="10" ref="Y29:Y39">X29/$D29*100</f>
        <v>0</v>
      </c>
      <c r="Z29" s="44"/>
      <c r="AA29" s="46">
        <f t="shared" si="4"/>
        <v>0</v>
      </c>
      <c r="AB29" s="44"/>
      <c r="AC29" s="46">
        <f t="shared" si="5"/>
        <v>0</v>
      </c>
      <c r="AD29" s="44">
        <f>F29+H29+J29+L29+N29+P29+R29+T29+V29+X29+Z29+AB29</f>
        <v>998326047</v>
      </c>
      <c r="AE29" s="46">
        <f t="shared" si="9"/>
        <v>28.944403348568155</v>
      </c>
      <c r="AF29" s="60">
        <v>2200203304</v>
      </c>
      <c r="AG29" s="62"/>
      <c r="AH29" s="76"/>
      <c r="AI29" s="77"/>
    </row>
    <row r="30" spans="1:34" ht="12.75" customHeight="1">
      <c r="A30" s="1"/>
      <c r="B30" s="105" t="s">
        <v>27</v>
      </c>
      <c r="C30" s="106"/>
      <c r="D30" s="12">
        <v>539934800000</v>
      </c>
      <c r="E30" s="29"/>
      <c r="F30" s="12">
        <v>60104492602</v>
      </c>
      <c r="G30" s="13">
        <f t="shared" si="6"/>
        <v>11.13180565542358</v>
      </c>
      <c r="H30" s="12">
        <v>40831539564</v>
      </c>
      <c r="I30" s="9">
        <v>7.79962485</v>
      </c>
      <c r="J30" s="12">
        <v>59615593080</v>
      </c>
      <c r="K30" s="13">
        <v>11.04125777</v>
      </c>
      <c r="L30" s="12">
        <v>45221748523</v>
      </c>
      <c r="M30" s="13">
        <v>8.63824086</v>
      </c>
      <c r="N30" s="12">
        <v>48513070405</v>
      </c>
      <c r="O30" s="13">
        <v>8.9858189</v>
      </c>
      <c r="P30" s="12">
        <v>38752892793</v>
      </c>
      <c r="Q30" s="13">
        <v>7.17799293</v>
      </c>
      <c r="R30" s="12">
        <f>R31+R32+R33+R36+R37+R38</f>
        <v>0</v>
      </c>
      <c r="S30" s="13">
        <f t="shared" si="0"/>
        <v>0</v>
      </c>
      <c r="T30" s="12">
        <f>T31+T32+T33+T36+T37+T38</f>
        <v>0</v>
      </c>
      <c r="U30" s="13">
        <f t="shared" si="1"/>
        <v>0</v>
      </c>
      <c r="V30" s="12">
        <f>V31+V32+V33+V36+V37+V38</f>
        <v>0</v>
      </c>
      <c r="W30" s="13">
        <f t="shared" si="2"/>
        <v>0</v>
      </c>
      <c r="X30" s="12">
        <f>X31+X32+X33+X36+X37+X38</f>
        <v>0</v>
      </c>
      <c r="Y30" s="13">
        <f t="shared" si="10"/>
        <v>0</v>
      </c>
      <c r="Z30" s="12">
        <f>Z31+Z32+Z33+Z36+Z37+Z38</f>
        <v>0</v>
      </c>
      <c r="AA30" s="13">
        <f t="shared" si="4"/>
        <v>0</v>
      </c>
      <c r="AB30" s="12">
        <f>AB31+AB32+AB33+AB36+AB37+AB38</f>
        <v>0</v>
      </c>
      <c r="AC30" s="13">
        <f t="shared" si="5"/>
        <v>0</v>
      </c>
      <c r="AD30" s="12">
        <f>AD31+AD32+AD33+AD36+AD37+AD38</f>
        <v>293039336967</v>
      </c>
      <c r="AE30" s="13">
        <f t="shared" si="9"/>
        <v>54.27309685669455</v>
      </c>
      <c r="AH30" s="76"/>
    </row>
    <row r="31" spans="1:35" ht="12.75" customHeight="1">
      <c r="A31" s="1"/>
      <c r="B31" s="32"/>
      <c r="C31" s="33" t="s">
        <v>28</v>
      </c>
      <c r="D31" s="34">
        <v>2052159000</v>
      </c>
      <c r="E31" s="35"/>
      <c r="F31" s="34">
        <v>29088077</v>
      </c>
      <c r="G31" s="36">
        <f t="shared" si="6"/>
        <v>1.4174377813804877</v>
      </c>
      <c r="H31" s="34">
        <v>19616870</v>
      </c>
      <c r="I31" s="9">
        <v>0.95591375</v>
      </c>
      <c r="J31" s="34">
        <v>97207571</v>
      </c>
      <c r="K31" s="36">
        <v>4.73684403</v>
      </c>
      <c r="L31" s="34">
        <v>128809151</v>
      </c>
      <c r="M31" s="36">
        <v>6.27676272</v>
      </c>
      <c r="N31" s="34">
        <v>28439859</v>
      </c>
      <c r="O31" s="36">
        <v>1.38585066</v>
      </c>
      <c r="P31" s="34">
        <v>14535794</v>
      </c>
      <c r="Q31" s="36">
        <v>0.70831714</v>
      </c>
      <c r="R31" s="34"/>
      <c r="S31" s="36">
        <f t="shared" si="0"/>
        <v>0</v>
      </c>
      <c r="T31" s="34"/>
      <c r="U31" s="36">
        <f t="shared" si="1"/>
        <v>0</v>
      </c>
      <c r="V31" s="34"/>
      <c r="W31" s="36">
        <f t="shared" si="2"/>
        <v>0</v>
      </c>
      <c r="X31" s="34"/>
      <c r="Y31" s="36">
        <f t="shared" si="10"/>
        <v>0</v>
      </c>
      <c r="Z31" s="34"/>
      <c r="AA31" s="36">
        <f t="shared" si="4"/>
        <v>0</v>
      </c>
      <c r="AB31" s="34"/>
      <c r="AC31" s="36">
        <f t="shared" si="5"/>
        <v>0</v>
      </c>
      <c r="AD31" s="34">
        <f t="shared" si="8"/>
        <v>317697322</v>
      </c>
      <c r="AE31" s="36">
        <f>AD31/$D31*100</f>
        <v>15.481126072589893</v>
      </c>
      <c r="AH31" s="76"/>
      <c r="AI31" s="77"/>
    </row>
    <row r="32" spans="1:35" ht="12.75" customHeight="1">
      <c r="A32" s="1"/>
      <c r="B32" s="37"/>
      <c r="C32" s="38" t="s">
        <v>29</v>
      </c>
      <c r="D32" s="39">
        <v>97615694000</v>
      </c>
      <c r="E32" s="40"/>
      <c r="F32" s="83">
        <v>1414720564</v>
      </c>
      <c r="G32" s="41">
        <f t="shared" si="6"/>
        <v>1.4492757322403507</v>
      </c>
      <c r="H32" s="39">
        <v>3605532282</v>
      </c>
      <c r="I32" s="9">
        <v>4.43826925</v>
      </c>
      <c r="J32" s="39">
        <v>4405769836</v>
      </c>
      <c r="K32" s="41">
        <v>4.51338269</v>
      </c>
      <c r="L32" s="39">
        <v>6062967923</v>
      </c>
      <c r="M32" s="41">
        <v>7.46327643</v>
      </c>
      <c r="N32" s="39">
        <v>5001731586</v>
      </c>
      <c r="O32" s="41">
        <v>5.12390107</v>
      </c>
      <c r="P32" s="39">
        <v>3109587717</v>
      </c>
      <c r="Q32" s="41">
        <v>3.18554076</v>
      </c>
      <c r="R32" s="39"/>
      <c r="S32" s="41">
        <f t="shared" si="0"/>
        <v>0</v>
      </c>
      <c r="T32" s="39"/>
      <c r="U32" s="41">
        <f t="shared" si="1"/>
        <v>0</v>
      </c>
      <c r="V32" s="39"/>
      <c r="W32" s="41">
        <f t="shared" si="2"/>
        <v>0</v>
      </c>
      <c r="X32" s="39"/>
      <c r="Y32" s="41">
        <f t="shared" si="10"/>
        <v>0</v>
      </c>
      <c r="Z32" s="39"/>
      <c r="AA32" s="41">
        <f t="shared" si="4"/>
        <v>0</v>
      </c>
      <c r="AB32" s="39"/>
      <c r="AC32" s="41">
        <f t="shared" si="5"/>
        <v>0</v>
      </c>
      <c r="AD32" s="39">
        <f t="shared" si="8"/>
        <v>23600309908</v>
      </c>
      <c r="AE32" s="41">
        <f t="shared" si="9"/>
        <v>24.17675779470461</v>
      </c>
      <c r="AH32" s="76"/>
      <c r="AI32" s="77"/>
    </row>
    <row r="33" spans="1:35" ht="12.75" customHeight="1">
      <c r="A33" s="1"/>
      <c r="B33" s="37"/>
      <c r="C33" s="38" t="s">
        <v>30</v>
      </c>
      <c r="D33" s="50">
        <v>424082346000</v>
      </c>
      <c r="E33" s="40"/>
      <c r="F33" s="50">
        <v>58434792199</v>
      </c>
      <c r="G33" s="41">
        <f t="shared" si="6"/>
        <v>13.779114539938902</v>
      </c>
      <c r="H33" s="50">
        <v>36847008750</v>
      </c>
      <c r="I33" s="9">
        <v>8.68864481</v>
      </c>
      <c r="J33" s="50">
        <v>54119618953</v>
      </c>
      <c r="K33" s="41">
        <v>12.76158262</v>
      </c>
      <c r="L33" s="50">
        <v>38008760706</v>
      </c>
      <c r="M33" s="41">
        <v>8.96258971</v>
      </c>
      <c r="N33" s="50">
        <v>42485911799</v>
      </c>
      <c r="O33" s="41">
        <v>10.01831654</v>
      </c>
      <c r="P33" s="50">
        <v>35160020527</v>
      </c>
      <c r="Q33" s="41">
        <v>8.29084749</v>
      </c>
      <c r="R33" s="50">
        <f>SUM(R34:R35)</f>
        <v>0</v>
      </c>
      <c r="S33" s="41">
        <f t="shared" si="0"/>
        <v>0</v>
      </c>
      <c r="T33" s="50">
        <f>SUM(T34:T35)</f>
        <v>0</v>
      </c>
      <c r="U33" s="41">
        <f t="shared" si="1"/>
        <v>0</v>
      </c>
      <c r="V33" s="50">
        <f>SUM(V34:V35)</f>
        <v>0</v>
      </c>
      <c r="W33" s="41">
        <f t="shared" si="2"/>
        <v>0</v>
      </c>
      <c r="X33" s="50">
        <f>SUM(X34:X35)</f>
        <v>0</v>
      </c>
      <c r="Y33" s="41">
        <f t="shared" si="10"/>
        <v>0</v>
      </c>
      <c r="Z33" s="50">
        <f>SUM(Z34:Z35)</f>
        <v>0</v>
      </c>
      <c r="AA33" s="41">
        <f t="shared" si="4"/>
        <v>0</v>
      </c>
      <c r="AB33" s="50">
        <f>SUM(AB34:AB35)</f>
        <v>0</v>
      </c>
      <c r="AC33" s="41">
        <f t="shared" si="5"/>
        <v>0</v>
      </c>
      <c r="AD33" s="39">
        <f t="shared" si="8"/>
        <v>265056112934</v>
      </c>
      <c r="AE33" s="41">
        <f t="shared" si="9"/>
        <v>62.50109570323873</v>
      </c>
      <c r="AH33" s="76"/>
      <c r="AI33" s="77"/>
    </row>
    <row r="34" spans="1:35" ht="12.75">
      <c r="A34" s="1"/>
      <c r="B34" s="90"/>
      <c r="C34" s="51" t="s">
        <v>31</v>
      </c>
      <c r="D34" s="52">
        <v>17769346000</v>
      </c>
      <c r="E34" s="53"/>
      <c r="F34" s="86">
        <v>139859251</v>
      </c>
      <c r="G34" s="54">
        <f t="shared" si="6"/>
        <v>0.7870815898345386</v>
      </c>
      <c r="H34" s="52">
        <v>227742908</v>
      </c>
      <c r="I34" s="9">
        <v>1.28166173</v>
      </c>
      <c r="J34" s="52">
        <v>495969470</v>
      </c>
      <c r="K34" s="54">
        <v>2.79115208</v>
      </c>
      <c r="L34" s="52">
        <v>1263180376</v>
      </c>
      <c r="M34" s="54">
        <v>7.10876121</v>
      </c>
      <c r="N34" s="52">
        <v>392426453</v>
      </c>
      <c r="O34" s="54">
        <v>2.20844624</v>
      </c>
      <c r="P34" s="52">
        <v>347199321</v>
      </c>
      <c r="Q34" s="54">
        <v>1.9539229</v>
      </c>
      <c r="R34" s="52"/>
      <c r="S34" s="54">
        <f t="shared" si="0"/>
        <v>0</v>
      </c>
      <c r="T34" s="52"/>
      <c r="U34" s="54">
        <f t="shared" si="1"/>
        <v>0</v>
      </c>
      <c r="V34" s="52"/>
      <c r="W34" s="54">
        <f t="shared" si="2"/>
        <v>0</v>
      </c>
      <c r="X34" s="52"/>
      <c r="Y34" s="54">
        <f t="shared" si="10"/>
        <v>0</v>
      </c>
      <c r="Z34" s="52"/>
      <c r="AA34" s="54">
        <f t="shared" si="4"/>
        <v>0</v>
      </c>
      <c r="AB34" s="52"/>
      <c r="AC34" s="54">
        <f t="shared" si="5"/>
        <v>0</v>
      </c>
      <c r="AD34" s="39">
        <f t="shared" si="8"/>
        <v>2866377779</v>
      </c>
      <c r="AE34" s="54">
        <f t="shared" si="9"/>
        <v>16.13102575075076</v>
      </c>
      <c r="AH34" s="76"/>
      <c r="AI34" s="77"/>
    </row>
    <row r="35" spans="1:35" ht="12.75">
      <c r="A35" s="1"/>
      <c r="B35" s="90"/>
      <c r="C35" s="51" t="s">
        <v>32</v>
      </c>
      <c r="D35" s="52">
        <v>406313000000</v>
      </c>
      <c r="E35" s="53"/>
      <c r="F35" s="52">
        <v>58294932948</v>
      </c>
      <c r="G35" s="54">
        <f t="shared" si="6"/>
        <v>14.347297021754166</v>
      </c>
      <c r="H35" s="52">
        <v>36619265842</v>
      </c>
      <c r="I35" s="9">
        <v>9.01257549</v>
      </c>
      <c r="J35" s="52">
        <v>53623649483</v>
      </c>
      <c r="K35" s="54">
        <v>13.19762092</v>
      </c>
      <c r="L35" s="52">
        <v>36745580330</v>
      </c>
      <c r="M35" s="54">
        <v>9.04366346</v>
      </c>
      <c r="N35" s="52">
        <v>42093485346</v>
      </c>
      <c r="O35" s="54">
        <v>10.35986674</v>
      </c>
      <c r="P35" s="52">
        <v>34812821206</v>
      </c>
      <c r="Q35" s="54">
        <v>8.56798114</v>
      </c>
      <c r="R35" s="52"/>
      <c r="S35" s="54">
        <f t="shared" si="0"/>
        <v>0</v>
      </c>
      <c r="T35" s="52"/>
      <c r="U35" s="54">
        <f t="shared" si="1"/>
        <v>0</v>
      </c>
      <c r="V35" s="52"/>
      <c r="W35" s="54">
        <f t="shared" si="2"/>
        <v>0</v>
      </c>
      <c r="X35" s="52"/>
      <c r="Y35" s="54">
        <f t="shared" si="10"/>
        <v>0</v>
      </c>
      <c r="Z35" s="52"/>
      <c r="AA35" s="54">
        <f t="shared" si="4"/>
        <v>0</v>
      </c>
      <c r="AB35" s="52"/>
      <c r="AC35" s="54">
        <f t="shared" si="5"/>
        <v>0</v>
      </c>
      <c r="AD35" s="39">
        <f t="shared" si="8"/>
        <v>262189735155</v>
      </c>
      <c r="AE35" s="54">
        <f t="shared" si="9"/>
        <v>64.52900477095244</v>
      </c>
      <c r="AG35" s="76"/>
      <c r="AH35" s="76"/>
      <c r="AI35" s="77"/>
    </row>
    <row r="36" spans="1:35" ht="12.75" customHeight="1">
      <c r="A36" s="1"/>
      <c r="B36" s="37"/>
      <c r="C36" s="38" t="s">
        <v>33</v>
      </c>
      <c r="D36" s="39">
        <v>2206254000</v>
      </c>
      <c r="E36" s="40"/>
      <c r="F36" s="39">
        <v>49715480</v>
      </c>
      <c r="G36" s="41">
        <f t="shared" si="6"/>
        <v>2.2533887757257327</v>
      </c>
      <c r="H36" s="39">
        <v>136435722</v>
      </c>
      <c r="I36" s="9">
        <v>6.18404418</v>
      </c>
      <c r="J36" s="39">
        <v>225254431</v>
      </c>
      <c r="K36" s="41">
        <v>10.20981406</v>
      </c>
      <c r="L36" s="39">
        <v>273594824</v>
      </c>
      <c r="M36" s="41">
        <v>12.40087606</v>
      </c>
      <c r="N36" s="39">
        <v>223650849</v>
      </c>
      <c r="O36" s="41">
        <v>10.13713058</v>
      </c>
      <c r="P36" s="39">
        <v>101817022</v>
      </c>
      <c r="Q36" s="41">
        <v>4.61492747</v>
      </c>
      <c r="R36" s="39"/>
      <c r="S36" s="41">
        <f t="shared" si="0"/>
        <v>0</v>
      </c>
      <c r="T36" s="39"/>
      <c r="U36" s="41">
        <f t="shared" si="1"/>
        <v>0</v>
      </c>
      <c r="V36" s="39"/>
      <c r="W36" s="41">
        <f t="shared" si="2"/>
        <v>0</v>
      </c>
      <c r="X36" s="39"/>
      <c r="Y36" s="41">
        <f t="shared" si="10"/>
        <v>0</v>
      </c>
      <c r="Z36" s="39"/>
      <c r="AA36" s="41">
        <f t="shared" si="4"/>
        <v>0</v>
      </c>
      <c r="AB36" s="39"/>
      <c r="AC36" s="41">
        <f t="shared" si="5"/>
        <v>0</v>
      </c>
      <c r="AD36" s="39">
        <f t="shared" si="8"/>
        <v>1010468328</v>
      </c>
      <c r="AE36" s="41">
        <f t="shared" si="9"/>
        <v>45.80018112148465</v>
      </c>
      <c r="AH36" s="76"/>
      <c r="AI36" s="77"/>
    </row>
    <row r="37" spans="1:35" ht="12.75" customHeight="1">
      <c r="A37" s="1"/>
      <c r="B37" s="63"/>
      <c r="C37" s="64" t="s">
        <v>34</v>
      </c>
      <c r="D37" s="65">
        <v>8543552000</v>
      </c>
      <c r="E37" s="66"/>
      <c r="F37" s="65">
        <v>131756462</v>
      </c>
      <c r="G37" s="89">
        <f t="shared" si="6"/>
        <v>1.5421742853557863</v>
      </c>
      <c r="H37" s="65">
        <v>152129614</v>
      </c>
      <c r="I37" s="9">
        <v>1.79111889</v>
      </c>
      <c r="J37" s="65">
        <v>354355314</v>
      </c>
      <c r="K37" s="89">
        <v>4.14763454</v>
      </c>
      <c r="L37" s="65">
        <v>391268753</v>
      </c>
      <c r="M37" s="89">
        <v>4.60665636</v>
      </c>
      <c r="N37" s="65">
        <v>548516167</v>
      </c>
      <c r="O37" s="89">
        <v>6.45803036</v>
      </c>
      <c r="P37" s="65">
        <v>209818644</v>
      </c>
      <c r="Q37" s="89">
        <v>2.4703286</v>
      </c>
      <c r="R37" s="65"/>
      <c r="S37" s="89">
        <f t="shared" si="0"/>
        <v>0</v>
      </c>
      <c r="T37" s="65"/>
      <c r="U37" s="89">
        <f t="shared" si="1"/>
        <v>0</v>
      </c>
      <c r="V37" s="65"/>
      <c r="W37" s="89">
        <f t="shared" si="2"/>
        <v>0</v>
      </c>
      <c r="X37" s="65"/>
      <c r="Y37" s="89">
        <f t="shared" si="10"/>
        <v>0</v>
      </c>
      <c r="Z37" s="65"/>
      <c r="AA37" s="89">
        <f t="shared" si="4"/>
        <v>0</v>
      </c>
      <c r="AB37" s="65"/>
      <c r="AC37" s="89">
        <f t="shared" si="5"/>
        <v>0</v>
      </c>
      <c r="AD37" s="65">
        <f t="shared" si="8"/>
        <v>1787844954</v>
      </c>
      <c r="AE37" s="89">
        <f t="shared" si="9"/>
        <v>20.926248871663685</v>
      </c>
      <c r="AH37" s="76"/>
      <c r="AI37" s="77"/>
    </row>
    <row r="38" spans="1:35" ht="12.75" customHeight="1">
      <c r="A38" s="1"/>
      <c r="B38" s="42"/>
      <c r="C38" s="43" t="s">
        <v>66</v>
      </c>
      <c r="D38" s="44">
        <v>5434795000</v>
      </c>
      <c r="E38" s="45"/>
      <c r="F38" s="44">
        <v>44419820</v>
      </c>
      <c r="G38" s="89">
        <f t="shared" si="6"/>
        <v>0.8173228245039601</v>
      </c>
      <c r="H38" s="44">
        <v>70816326</v>
      </c>
      <c r="I38" s="9">
        <v>1.30301743</v>
      </c>
      <c r="J38" s="44">
        <v>413386975</v>
      </c>
      <c r="K38" s="89">
        <v>7.606303</v>
      </c>
      <c r="L38" s="44">
        <v>356347166</v>
      </c>
      <c r="M38" s="89">
        <v>6.5567729</v>
      </c>
      <c r="N38" s="44">
        <v>224820145</v>
      </c>
      <c r="O38" s="89">
        <v>4.13668124</v>
      </c>
      <c r="P38" s="44">
        <v>157113089</v>
      </c>
      <c r="Q38" s="89">
        <v>2.89087425</v>
      </c>
      <c r="R38" s="44"/>
      <c r="S38" s="89">
        <f t="shared" si="0"/>
        <v>0</v>
      </c>
      <c r="T38" s="44"/>
      <c r="U38" s="89">
        <f t="shared" si="1"/>
        <v>0</v>
      </c>
      <c r="V38" s="44"/>
      <c r="W38" s="89">
        <f t="shared" si="2"/>
        <v>0</v>
      </c>
      <c r="X38" s="44"/>
      <c r="Y38" s="46"/>
      <c r="Z38" s="44"/>
      <c r="AA38" s="46"/>
      <c r="AB38" s="44"/>
      <c r="AC38" s="46"/>
      <c r="AD38" s="65">
        <f t="shared" si="8"/>
        <v>1266903521</v>
      </c>
      <c r="AE38" s="89">
        <f t="shared" si="9"/>
        <v>23.310971637384668</v>
      </c>
      <c r="AH38" s="76"/>
      <c r="AI38" s="77"/>
    </row>
    <row r="39" spans="1:34" ht="12.75">
      <c r="A39" s="1"/>
      <c r="B39" s="6"/>
      <c r="C39" s="58" t="s">
        <v>45</v>
      </c>
      <c r="D39" s="12">
        <v>789385303000</v>
      </c>
      <c r="E39" s="29"/>
      <c r="F39" s="81">
        <v>61131177809</v>
      </c>
      <c r="G39" s="13">
        <f>F39/D39*100</f>
        <v>7.744149476393279</v>
      </c>
      <c r="H39" s="12">
        <v>49379322079</v>
      </c>
      <c r="I39" s="13">
        <v>6.49425913</v>
      </c>
      <c r="J39" s="12">
        <v>69499618468</v>
      </c>
      <c r="K39" s="13">
        <v>8.8229105</v>
      </c>
      <c r="L39" s="12">
        <v>58159767905</v>
      </c>
      <c r="M39" s="13">
        <v>7.52539221</v>
      </c>
      <c r="N39" s="12">
        <v>62782772918</v>
      </c>
      <c r="O39" s="13">
        <v>7.95498691</v>
      </c>
      <c r="P39" s="12">
        <v>41836717687</v>
      </c>
      <c r="Q39" s="13">
        <v>6.1584579</v>
      </c>
      <c r="R39" s="12">
        <f>SUM(R30,R26,R21,R15,R8)</f>
        <v>0</v>
      </c>
      <c r="S39" s="13">
        <f t="shared" si="0"/>
        <v>0</v>
      </c>
      <c r="T39" s="12">
        <f>SUM(T30,T26,T21,T15,T8)</f>
        <v>0</v>
      </c>
      <c r="U39" s="13">
        <f t="shared" si="1"/>
        <v>0</v>
      </c>
      <c r="V39" s="12">
        <f>SUM(V30,V26,V21,V15,V8)</f>
        <v>0</v>
      </c>
      <c r="W39" s="13">
        <f t="shared" si="2"/>
        <v>0</v>
      </c>
      <c r="X39" s="12">
        <f>SUM(X30,X26,X21,X15,X8)</f>
        <v>0</v>
      </c>
      <c r="Y39" s="13">
        <f t="shared" si="10"/>
        <v>0</v>
      </c>
      <c r="Z39" s="12">
        <f>SUM(Z30,Z26,Z21,Z15,Z8)</f>
        <v>0</v>
      </c>
      <c r="AA39" s="13">
        <f t="shared" si="4"/>
        <v>0</v>
      </c>
      <c r="AB39" s="12">
        <f>SUM(AB30,AB26,AB21,AB15,AB8)</f>
        <v>0</v>
      </c>
      <c r="AC39" s="13">
        <f t="shared" si="5"/>
        <v>0</v>
      </c>
      <c r="AD39" s="12">
        <f>SUM(AD30,AD26,AD21,AD15,AD8)</f>
        <v>342789376866</v>
      </c>
      <c r="AE39" s="13">
        <f t="shared" si="9"/>
        <v>43.42484912795494</v>
      </c>
      <c r="AH39" s="76"/>
    </row>
    <row r="40" spans="1:34" ht="12.75" customHeight="1" hidden="1">
      <c r="A40" s="1"/>
      <c r="B40" s="20"/>
      <c r="C40" s="30" t="s">
        <v>2</v>
      </c>
      <c r="D40" s="12">
        <v>0</v>
      </c>
      <c r="E40" s="29"/>
      <c r="F40" s="12"/>
      <c r="G40" s="13" t="e">
        <f t="shared" si="6"/>
        <v>#DIV/0!</v>
      </c>
      <c r="H40" s="12">
        <v>0</v>
      </c>
      <c r="I40" s="9">
        <v>0</v>
      </c>
      <c r="J40" s="12">
        <v>0</v>
      </c>
      <c r="K40" s="13">
        <v>0</v>
      </c>
      <c r="L40" s="12">
        <v>0</v>
      </c>
      <c r="M40" s="13">
        <v>0</v>
      </c>
      <c r="N40" s="12">
        <v>0</v>
      </c>
      <c r="O40" s="13">
        <v>0</v>
      </c>
      <c r="P40" s="12">
        <v>0</v>
      </c>
      <c r="Q40" s="13">
        <v>0</v>
      </c>
      <c r="R40" s="12">
        <v>0</v>
      </c>
      <c r="S40" s="13">
        <v>0</v>
      </c>
      <c r="T40" s="12">
        <v>0</v>
      </c>
      <c r="U40" s="13">
        <v>0</v>
      </c>
      <c r="V40" s="12">
        <v>0</v>
      </c>
      <c r="W40" s="13">
        <v>0</v>
      </c>
      <c r="X40" s="12">
        <v>0</v>
      </c>
      <c r="Y40" s="13">
        <v>0</v>
      </c>
      <c r="Z40" s="12">
        <v>0</v>
      </c>
      <c r="AA40" s="13">
        <v>0</v>
      </c>
      <c r="AB40" s="12">
        <v>0</v>
      </c>
      <c r="AC40" s="13">
        <v>0</v>
      </c>
      <c r="AD40" s="12">
        <v>0</v>
      </c>
      <c r="AE40" s="13">
        <v>0</v>
      </c>
      <c r="AH40" s="76"/>
    </row>
    <row r="41" spans="1:31" ht="12.75" customHeight="1" hidden="1">
      <c r="A41" s="1"/>
      <c r="B41" s="6"/>
      <c r="C41" s="21"/>
      <c r="D41" s="10">
        <v>0</v>
      </c>
      <c r="E41" s="28"/>
      <c r="F41" s="10"/>
      <c r="G41" s="11" t="e">
        <f t="shared" si="6"/>
        <v>#DIV/0!</v>
      </c>
      <c r="H41" s="10">
        <v>0</v>
      </c>
      <c r="I41" s="9">
        <v>0</v>
      </c>
      <c r="J41" s="10">
        <v>0</v>
      </c>
      <c r="K41" s="11">
        <v>0</v>
      </c>
      <c r="L41" s="10">
        <v>0</v>
      </c>
      <c r="M41" s="11">
        <v>0</v>
      </c>
      <c r="N41" s="10">
        <v>0</v>
      </c>
      <c r="O41" s="11">
        <v>0</v>
      </c>
      <c r="P41" s="10">
        <v>0</v>
      </c>
      <c r="Q41" s="11">
        <v>0</v>
      </c>
      <c r="R41" s="10">
        <v>0</v>
      </c>
      <c r="S41" s="11">
        <v>0</v>
      </c>
      <c r="T41" s="10">
        <v>0</v>
      </c>
      <c r="U41" s="11">
        <v>0</v>
      </c>
      <c r="V41" s="10">
        <v>0</v>
      </c>
      <c r="W41" s="11">
        <v>0</v>
      </c>
      <c r="X41" s="10">
        <v>0</v>
      </c>
      <c r="Y41" s="11">
        <v>0</v>
      </c>
      <c r="Z41" s="10">
        <v>0</v>
      </c>
      <c r="AA41" s="11">
        <v>0</v>
      </c>
      <c r="AB41" s="10">
        <v>0</v>
      </c>
      <c r="AC41" s="11">
        <v>0</v>
      </c>
      <c r="AD41" s="10">
        <v>0</v>
      </c>
      <c r="AE41" s="11">
        <v>0</v>
      </c>
    </row>
    <row r="42" spans="1:31" ht="12.75" customHeight="1" hidden="1">
      <c r="A42" s="1"/>
      <c r="B42" s="105"/>
      <c r="C42" s="106"/>
      <c r="D42" s="12">
        <v>0</v>
      </c>
      <c r="E42" s="29"/>
      <c r="F42" s="12"/>
      <c r="G42" s="13" t="e">
        <f t="shared" si="6"/>
        <v>#DIV/0!</v>
      </c>
      <c r="H42" s="12">
        <v>0</v>
      </c>
      <c r="I42" s="9">
        <v>0</v>
      </c>
      <c r="J42" s="12">
        <v>0</v>
      </c>
      <c r="K42" s="13">
        <v>0</v>
      </c>
      <c r="L42" s="12">
        <v>0</v>
      </c>
      <c r="M42" s="13">
        <v>0</v>
      </c>
      <c r="N42" s="12">
        <v>0</v>
      </c>
      <c r="O42" s="13">
        <v>0</v>
      </c>
      <c r="P42" s="12">
        <v>0</v>
      </c>
      <c r="Q42" s="13">
        <v>0</v>
      </c>
      <c r="R42" s="12">
        <v>0</v>
      </c>
      <c r="S42" s="13">
        <v>0</v>
      </c>
      <c r="T42" s="12">
        <v>0</v>
      </c>
      <c r="U42" s="13">
        <v>0</v>
      </c>
      <c r="V42" s="12">
        <v>0</v>
      </c>
      <c r="W42" s="13">
        <v>0</v>
      </c>
      <c r="X42" s="12">
        <v>0</v>
      </c>
      <c r="Y42" s="13">
        <v>0</v>
      </c>
      <c r="Z42" s="12">
        <v>0</v>
      </c>
      <c r="AA42" s="13">
        <v>0</v>
      </c>
      <c r="AB42" s="12">
        <v>0</v>
      </c>
      <c r="AC42" s="13">
        <v>0</v>
      </c>
      <c r="AD42" s="12">
        <v>0</v>
      </c>
      <c r="AE42" s="13">
        <v>0</v>
      </c>
    </row>
    <row r="43" spans="1:31" ht="12.75" customHeight="1" hidden="1">
      <c r="A43" s="1"/>
      <c r="B43" s="6"/>
      <c r="C43" s="21"/>
      <c r="D43" s="10">
        <v>0</v>
      </c>
      <c r="E43" s="28"/>
      <c r="F43" s="10"/>
      <c r="G43" s="11" t="e">
        <f t="shared" si="6"/>
        <v>#DIV/0!</v>
      </c>
      <c r="H43" s="10">
        <v>0</v>
      </c>
      <c r="I43" s="9">
        <v>0</v>
      </c>
      <c r="J43" s="10">
        <v>0</v>
      </c>
      <c r="K43" s="11">
        <v>0</v>
      </c>
      <c r="L43" s="10">
        <v>0</v>
      </c>
      <c r="M43" s="11">
        <v>0</v>
      </c>
      <c r="N43" s="10">
        <v>0</v>
      </c>
      <c r="O43" s="11">
        <v>0</v>
      </c>
      <c r="P43" s="10">
        <v>0</v>
      </c>
      <c r="Q43" s="11">
        <v>0</v>
      </c>
      <c r="R43" s="10">
        <v>0</v>
      </c>
      <c r="S43" s="11">
        <v>0</v>
      </c>
      <c r="T43" s="10">
        <v>0</v>
      </c>
      <c r="U43" s="11">
        <v>0</v>
      </c>
      <c r="V43" s="10">
        <v>0</v>
      </c>
      <c r="W43" s="11">
        <v>0</v>
      </c>
      <c r="X43" s="10">
        <v>0</v>
      </c>
      <c r="Y43" s="11">
        <v>0</v>
      </c>
      <c r="Z43" s="10">
        <v>0</v>
      </c>
      <c r="AA43" s="11">
        <v>0</v>
      </c>
      <c r="AB43" s="10">
        <v>0</v>
      </c>
      <c r="AC43" s="11">
        <v>0</v>
      </c>
      <c r="AD43" s="10">
        <v>0</v>
      </c>
      <c r="AE43" s="11">
        <v>0</v>
      </c>
    </row>
    <row r="44" spans="1:31" ht="12.75" customHeight="1" hidden="1">
      <c r="A44" s="1"/>
      <c r="B44" s="105"/>
      <c r="C44" s="106"/>
      <c r="D44" s="12">
        <v>0</v>
      </c>
      <c r="E44" s="29"/>
      <c r="F44" s="12"/>
      <c r="G44" s="13" t="e">
        <f t="shared" si="6"/>
        <v>#DIV/0!</v>
      </c>
      <c r="H44" s="12">
        <v>0</v>
      </c>
      <c r="I44" s="9">
        <v>0</v>
      </c>
      <c r="J44" s="12">
        <v>0</v>
      </c>
      <c r="K44" s="13">
        <v>0</v>
      </c>
      <c r="L44" s="12">
        <v>0</v>
      </c>
      <c r="M44" s="13">
        <v>0</v>
      </c>
      <c r="N44" s="12">
        <v>0</v>
      </c>
      <c r="O44" s="13">
        <v>0</v>
      </c>
      <c r="P44" s="12">
        <v>0</v>
      </c>
      <c r="Q44" s="13">
        <v>0</v>
      </c>
      <c r="R44" s="12">
        <v>0</v>
      </c>
      <c r="S44" s="13">
        <v>0</v>
      </c>
      <c r="T44" s="12">
        <v>0</v>
      </c>
      <c r="U44" s="13">
        <v>0</v>
      </c>
      <c r="V44" s="12">
        <v>0</v>
      </c>
      <c r="W44" s="13">
        <v>0</v>
      </c>
      <c r="X44" s="12">
        <v>0</v>
      </c>
      <c r="Y44" s="13">
        <v>0</v>
      </c>
      <c r="Z44" s="12">
        <v>0</v>
      </c>
      <c r="AA44" s="13">
        <v>0</v>
      </c>
      <c r="AB44" s="12">
        <v>0</v>
      </c>
      <c r="AC44" s="13">
        <v>0</v>
      </c>
      <c r="AD44" s="12">
        <v>0</v>
      </c>
      <c r="AE44" s="13">
        <v>0</v>
      </c>
    </row>
    <row r="45" spans="1:31" ht="12.75" customHeight="1" hidden="1">
      <c r="A45" s="1"/>
      <c r="B45" s="6"/>
      <c r="C45" s="21"/>
      <c r="D45" s="10">
        <v>0</v>
      </c>
      <c r="E45" s="28"/>
      <c r="F45" s="10"/>
      <c r="G45" s="11" t="e">
        <f t="shared" si="6"/>
        <v>#DIV/0!</v>
      </c>
      <c r="H45" s="10">
        <v>0</v>
      </c>
      <c r="I45" s="9">
        <v>0</v>
      </c>
      <c r="J45" s="10">
        <v>0</v>
      </c>
      <c r="K45" s="11">
        <v>0</v>
      </c>
      <c r="L45" s="10">
        <v>0</v>
      </c>
      <c r="M45" s="11">
        <v>0</v>
      </c>
      <c r="N45" s="10">
        <v>0</v>
      </c>
      <c r="O45" s="11">
        <v>0</v>
      </c>
      <c r="P45" s="10">
        <v>0</v>
      </c>
      <c r="Q45" s="11">
        <v>0</v>
      </c>
      <c r="R45" s="10">
        <v>0</v>
      </c>
      <c r="S45" s="11">
        <v>0</v>
      </c>
      <c r="T45" s="10">
        <v>0</v>
      </c>
      <c r="U45" s="11">
        <v>0</v>
      </c>
      <c r="V45" s="10">
        <v>0</v>
      </c>
      <c r="W45" s="11">
        <v>0</v>
      </c>
      <c r="X45" s="10">
        <v>0</v>
      </c>
      <c r="Y45" s="11">
        <v>0</v>
      </c>
      <c r="Z45" s="10">
        <v>0</v>
      </c>
      <c r="AA45" s="11">
        <v>0</v>
      </c>
      <c r="AB45" s="10">
        <v>0</v>
      </c>
      <c r="AC45" s="11">
        <v>0</v>
      </c>
      <c r="AD45" s="10">
        <v>0</v>
      </c>
      <c r="AE45" s="11">
        <v>0</v>
      </c>
    </row>
    <row r="46" spans="1:31" ht="12.75" customHeight="1" hidden="1">
      <c r="A46" s="1"/>
      <c r="B46" s="6"/>
      <c r="C46" s="21"/>
      <c r="D46" s="10">
        <v>0</v>
      </c>
      <c r="E46" s="28"/>
      <c r="F46" s="10"/>
      <c r="G46" s="11" t="e">
        <f t="shared" si="6"/>
        <v>#DIV/0!</v>
      </c>
      <c r="H46" s="10">
        <v>0</v>
      </c>
      <c r="I46" s="9">
        <v>0</v>
      </c>
      <c r="J46" s="10">
        <v>0</v>
      </c>
      <c r="K46" s="11">
        <v>0</v>
      </c>
      <c r="L46" s="10">
        <v>0</v>
      </c>
      <c r="M46" s="11">
        <v>0</v>
      </c>
      <c r="N46" s="10">
        <v>0</v>
      </c>
      <c r="O46" s="11">
        <v>0</v>
      </c>
      <c r="P46" s="10">
        <v>0</v>
      </c>
      <c r="Q46" s="11">
        <v>0</v>
      </c>
      <c r="R46" s="10">
        <v>0</v>
      </c>
      <c r="S46" s="11">
        <v>0</v>
      </c>
      <c r="T46" s="10">
        <v>0</v>
      </c>
      <c r="U46" s="11">
        <v>0</v>
      </c>
      <c r="V46" s="10">
        <v>0</v>
      </c>
      <c r="W46" s="11">
        <v>0</v>
      </c>
      <c r="X46" s="10">
        <v>0</v>
      </c>
      <c r="Y46" s="11">
        <v>0</v>
      </c>
      <c r="Z46" s="10">
        <v>0</v>
      </c>
      <c r="AA46" s="11">
        <v>0</v>
      </c>
      <c r="AB46" s="10">
        <v>0</v>
      </c>
      <c r="AC46" s="11">
        <v>0</v>
      </c>
      <c r="AD46" s="10">
        <v>0</v>
      </c>
      <c r="AE46" s="11">
        <v>0</v>
      </c>
    </row>
    <row r="47" spans="1:31" ht="12.75" hidden="1">
      <c r="A47" s="1"/>
      <c r="B47" s="6"/>
      <c r="C47" s="7"/>
      <c r="D47" s="12">
        <v>0</v>
      </c>
      <c r="E47" s="29"/>
      <c r="F47" s="12"/>
      <c r="G47" s="13" t="e">
        <f t="shared" si="6"/>
        <v>#DIV/0!</v>
      </c>
      <c r="H47" s="12">
        <v>0</v>
      </c>
      <c r="I47" s="9">
        <v>0</v>
      </c>
      <c r="J47" s="12">
        <v>0</v>
      </c>
      <c r="K47" s="13">
        <v>0</v>
      </c>
      <c r="L47" s="12">
        <v>0</v>
      </c>
      <c r="M47" s="13">
        <v>0</v>
      </c>
      <c r="N47" s="12">
        <v>0</v>
      </c>
      <c r="O47" s="13">
        <v>0</v>
      </c>
      <c r="P47" s="12">
        <v>0</v>
      </c>
      <c r="Q47" s="13">
        <v>0</v>
      </c>
      <c r="R47" s="12">
        <v>0</v>
      </c>
      <c r="S47" s="13">
        <v>0</v>
      </c>
      <c r="T47" s="12">
        <v>0</v>
      </c>
      <c r="U47" s="13">
        <v>0</v>
      </c>
      <c r="V47" s="12">
        <v>0</v>
      </c>
      <c r="W47" s="13">
        <v>0</v>
      </c>
      <c r="X47" s="12">
        <v>0</v>
      </c>
      <c r="Y47" s="13">
        <v>0</v>
      </c>
      <c r="Z47" s="12">
        <v>0</v>
      </c>
      <c r="AA47" s="13">
        <v>0</v>
      </c>
      <c r="AB47" s="12">
        <v>0</v>
      </c>
      <c r="AC47" s="13">
        <v>0</v>
      </c>
      <c r="AD47" s="12">
        <v>0</v>
      </c>
      <c r="AE47" s="13">
        <v>0</v>
      </c>
    </row>
    <row r="48" spans="1:31" ht="12.75">
      <c r="A48" s="1"/>
      <c r="B48" s="6"/>
      <c r="C48" s="58" t="s">
        <v>46</v>
      </c>
      <c r="D48" s="12">
        <f>D39</f>
        <v>789385303000</v>
      </c>
      <c r="E48" s="29"/>
      <c r="F48" s="12">
        <f>F39</f>
        <v>61131177809</v>
      </c>
      <c r="G48" s="13">
        <f>F48/$D$48*100</f>
        <v>7.744149476393279</v>
      </c>
      <c r="H48" s="12">
        <f>F48+H39</f>
        <v>110510499888</v>
      </c>
      <c r="I48" s="13">
        <f>H48/$D$48*100</f>
        <v>13.999563897125153</v>
      </c>
      <c r="J48" s="12">
        <f>H48+J39</f>
        <v>180010118356</v>
      </c>
      <c r="K48" s="13">
        <f>J48/$D$48*100</f>
        <v>22.803834537061302</v>
      </c>
      <c r="L48" s="12">
        <f>J48+L39</f>
        <v>238169886261</v>
      </c>
      <c r="M48" s="13">
        <f>L48/$D$48*100</f>
        <v>30.17156328548975</v>
      </c>
      <c r="N48" s="12">
        <f>L48+N39</f>
        <v>300952659179</v>
      </c>
      <c r="O48" s="13">
        <f>N48/$D$48*100</f>
        <v>38.12493823171674</v>
      </c>
      <c r="P48" s="12">
        <f>N48+P39</f>
        <v>342789376866</v>
      </c>
      <c r="Q48" s="13">
        <f>P48/$D$48*100</f>
        <v>43.42484912795494</v>
      </c>
      <c r="R48" s="12">
        <f>R39</f>
        <v>0</v>
      </c>
      <c r="S48" s="13">
        <f aca="true" t="shared" si="11" ref="S48:AC48">R48/$D48*100</f>
        <v>0</v>
      </c>
      <c r="T48" s="12">
        <f>T39</f>
        <v>0</v>
      </c>
      <c r="U48" s="13">
        <f t="shared" si="11"/>
        <v>0</v>
      </c>
      <c r="V48" s="12">
        <f>V39</f>
        <v>0</v>
      </c>
      <c r="W48" s="13">
        <f t="shared" si="11"/>
        <v>0</v>
      </c>
      <c r="X48" s="12">
        <f>X39</f>
        <v>0</v>
      </c>
      <c r="Y48" s="13">
        <f t="shared" si="11"/>
        <v>0</v>
      </c>
      <c r="Z48" s="12">
        <f>Z39</f>
        <v>0</v>
      </c>
      <c r="AA48" s="13">
        <f t="shared" si="11"/>
        <v>0</v>
      </c>
      <c r="AB48" s="12">
        <f>AB39</f>
        <v>0</v>
      </c>
      <c r="AC48" s="13">
        <f t="shared" si="11"/>
        <v>0</v>
      </c>
      <c r="AD48" s="12">
        <f>AD39</f>
        <v>342789376866</v>
      </c>
      <c r="AE48" s="13">
        <f t="shared" si="9"/>
        <v>43.42484912795494</v>
      </c>
    </row>
    <row r="49" spans="1:28" ht="15" customHeight="1" hidden="1">
      <c r="A49" s="1"/>
      <c r="F49" s="22">
        <v>32115098772</v>
      </c>
      <c r="H49" s="22">
        <v>24722771392</v>
      </c>
      <c r="J49" s="22">
        <v>28196838419</v>
      </c>
      <c r="L49" s="22">
        <v>48555509207</v>
      </c>
      <c r="N49" s="22">
        <v>37795376506</v>
      </c>
      <c r="P49" s="22">
        <v>35202891494</v>
      </c>
      <c r="R49" s="22">
        <v>52262785994</v>
      </c>
      <c r="T49" s="22">
        <v>52262785994</v>
      </c>
      <c r="V49" s="22">
        <v>52262785994</v>
      </c>
      <c r="X49" s="22">
        <v>52262785994</v>
      </c>
      <c r="Z49" s="22">
        <v>52262785994</v>
      </c>
      <c r="AB49" s="22">
        <v>52262785994</v>
      </c>
    </row>
    <row r="50" spans="3:28" ht="12.75" hidden="1">
      <c r="C50" t="s">
        <v>47</v>
      </c>
      <c r="E50" s="23">
        <f>E49-E48</f>
        <v>0</v>
      </c>
      <c r="F50" s="23">
        <f>F49-F48</f>
        <v>-29016079037</v>
      </c>
      <c r="H50" s="23">
        <f>H49-H48</f>
        <v>-85787728496</v>
      </c>
      <c r="J50" s="23">
        <f>J49-J48</f>
        <v>-151813279937</v>
      </c>
      <c r="L50" s="23">
        <f>L49-L48</f>
        <v>-189614377054</v>
      </c>
      <c r="N50" s="23">
        <f>N49-N48</f>
        <v>-263157282673</v>
      </c>
      <c r="P50" s="23">
        <f>P49-P48</f>
        <v>-307586485372</v>
      </c>
      <c r="R50" s="23">
        <f>R49-R48</f>
        <v>52262785994</v>
      </c>
      <c r="T50" s="23">
        <f>T49-T48</f>
        <v>52262785994</v>
      </c>
      <c r="V50" s="23">
        <f>V49-V48</f>
        <v>52262785994</v>
      </c>
      <c r="X50" s="23">
        <f>X49-X48</f>
        <v>52262785994</v>
      </c>
      <c r="Z50" s="23">
        <f>Z49-Z48</f>
        <v>52262785994</v>
      </c>
      <c r="AB50" s="23">
        <f>AB49-AB48</f>
        <v>52262785994</v>
      </c>
    </row>
    <row r="51" spans="32:33" s="69" customFormat="1" ht="12.75">
      <c r="AF51" s="60"/>
      <c r="AG51" s="60"/>
    </row>
    <row r="52" spans="6:33" s="3" customFormat="1" ht="12.75" outlineLevel="1">
      <c r="F52" s="67"/>
      <c r="H52" s="67"/>
      <c r="J52" s="67"/>
      <c r="L52" s="67"/>
      <c r="N52" s="67"/>
      <c r="P52" s="67"/>
      <c r="R52" s="67"/>
      <c r="T52" s="67"/>
      <c r="V52" s="67"/>
      <c r="X52" s="67"/>
      <c r="Z52" s="67"/>
      <c r="AB52" s="67"/>
      <c r="AD52" s="68"/>
      <c r="AF52" s="61"/>
      <c r="AG52" s="61"/>
    </row>
    <row r="53" spans="4:33" s="3" customFormat="1" ht="12.75" outlineLevel="1">
      <c r="D53" s="73" t="s">
        <v>55</v>
      </c>
      <c r="F53" s="74">
        <v>53694092</v>
      </c>
      <c r="G53" s="74"/>
      <c r="H53" s="74">
        <v>65567410</v>
      </c>
      <c r="I53" s="74"/>
      <c r="J53" s="74">
        <v>80773690</v>
      </c>
      <c r="K53" s="74"/>
      <c r="L53" s="74">
        <v>106535714</v>
      </c>
      <c r="M53" s="74"/>
      <c r="N53" s="74">
        <v>105825432</v>
      </c>
      <c r="O53" s="74"/>
      <c r="P53" s="74">
        <v>145826248</v>
      </c>
      <c r="Q53" s="74"/>
      <c r="R53" s="74">
        <v>158036074</v>
      </c>
      <c r="S53" s="74"/>
      <c r="T53" s="74">
        <v>152506568</v>
      </c>
      <c r="U53" s="74"/>
      <c r="V53" s="74">
        <v>185136774</v>
      </c>
      <c r="W53" s="74"/>
      <c r="X53" s="74">
        <v>134139096</v>
      </c>
      <c r="Y53" s="74"/>
      <c r="Z53" s="74">
        <v>171797514</v>
      </c>
      <c r="AA53" s="74"/>
      <c r="AB53" s="74">
        <v>220502484</v>
      </c>
      <c r="AD53" s="74"/>
      <c r="AF53" s="61"/>
      <c r="AG53" s="61"/>
    </row>
    <row r="54" spans="4:33" s="69" customFormat="1" ht="12.75" outlineLevel="1">
      <c r="D54" s="70"/>
      <c r="F54" s="71">
        <f>F53/SUM($F$53:$AB$53)</f>
        <v>0.033976267614570725</v>
      </c>
      <c r="G54" s="71"/>
      <c r="H54" s="71">
        <f>H53/SUM($F$53:$AB$53)</f>
        <v>0.041489403879933016</v>
      </c>
      <c r="I54" s="71"/>
      <c r="J54" s="71">
        <f aca="true" t="shared" si="12" ref="J54:AB54">J53/SUM($F$53:$AB$53)</f>
        <v>0.05111155446406236</v>
      </c>
      <c r="K54" s="71"/>
      <c r="L54" s="71">
        <f t="shared" si="12"/>
        <v>0.06741311370668804</v>
      </c>
      <c r="M54" s="71"/>
      <c r="N54" s="71">
        <f t="shared" si="12"/>
        <v>0.06696366516561182</v>
      </c>
      <c r="O54" s="71"/>
      <c r="P54" s="71">
        <f t="shared" si="12"/>
        <v>0.09227517297949202</v>
      </c>
      <c r="Q54" s="71"/>
      <c r="R54" s="71">
        <f t="shared" si="12"/>
        <v>0.10000124302279108</v>
      </c>
      <c r="S54" s="71"/>
      <c r="T54" s="71">
        <f t="shared" si="12"/>
        <v>0.09650231104285603</v>
      </c>
      <c r="U54" s="71"/>
      <c r="V54" s="71">
        <f t="shared" si="12"/>
        <v>0.11714988268583253</v>
      </c>
      <c r="W54" s="71"/>
      <c r="X54" s="71">
        <f t="shared" si="12"/>
        <v>0.08487983786507822</v>
      </c>
      <c r="Y54" s="71"/>
      <c r="Z54" s="71">
        <f t="shared" si="12"/>
        <v>0.10870913528404504</v>
      </c>
      <c r="AA54" s="71"/>
      <c r="AB54" s="71">
        <f t="shared" si="12"/>
        <v>0.13952841228903914</v>
      </c>
      <c r="AD54" s="71"/>
      <c r="AF54" s="60"/>
      <c r="AG54" s="60"/>
    </row>
    <row r="55" spans="32:33" s="69" customFormat="1" ht="12.75" outlineLevel="1">
      <c r="AF55" s="60"/>
      <c r="AG55" s="60"/>
    </row>
    <row r="56" spans="4:33" s="3" customFormat="1" ht="12.75" outlineLevel="1">
      <c r="D56" s="73" t="s">
        <v>56</v>
      </c>
      <c r="F56" s="75">
        <f>F48/1000</f>
        <v>61131177.809</v>
      </c>
      <c r="H56" s="75">
        <f>H48/1000</f>
        <v>110510499.888</v>
      </c>
      <c r="J56" s="75">
        <f>J48/1000</f>
        <v>180010118.356</v>
      </c>
      <c r="L56" s="75">
        <f>L48/1000</f>
        <v>238169886.261</v>
      </c>
      <c r="N56" s="75">
        <f>N48/1000</f>
        <v>300952659.179</v>
      </c>
      <c r="P56" s="75">
        <f>P48/1000</f>
        <v>342789376.866</v>
      </c>
      <c r="R56" s="75">
        <f>R48/1000</f>
        <v>0</v>
      </c>
      <c r="T56" s="75">
        <f>T48/1000</f>
        <v>0</v>
      </c>
      <c r="V56" s="75">
        <f>V48/1000</f>
        <v>0</v>
      </c>
      <c r="X56" s="75">
        <f>X48/1000</f>
        <v>0</v>
      </c>
      <c r="Z56" s="75">
        <f>Z48/1000</f>
        <v>0</v>
      </c>
      <c r="AB56" s="75">
        <f>AB48/1000</f>
        <v>0</v>
      </c>
      <c r="AD56" s="75"/>
      <c r="AF56" s="61"/>
      <c r="AG56" s="61"/>
    </row>
    <row r="57" spans="6:33" s="69" customFormat="1" ht="12.75" outlineLevel="1">
      <c r="F57" s="72">
        <f>F56/($D$48/1000)</f>
        <v>0.07744149476393279</v>
      </c>
      <c r="H57" s="72">
        <f>H56/($D$48/1000)</f>
        <v>0.13999563897125153</v>
      </c>
      <c r="J57" s="72">
        <f>J56/($D$48/1000)</f>
        <v>0.22803834537061302</v>
      </c>
      <c r="L57" s="72">
        <f>L56/($D$48/1000)</f>
        <v>0.3017156328548975</v>
      </c>
      <c r="N57" s="72">
        <f>N56/($D$48/1000)</f>
        <v>0.3812493823171674</v>
      </c>
      <c r="P57" s="72">
        <f>P56/($D$48/1000)</f>
        <v>0.43424849127954945</v>
      </c>
      <c r="R57" s="72">
        <f>R56/($D$48/1000)</f>
        <v>0</v>
      </c>
      <c r="T57" s="72">
        <f>T56/($D$48/1000)</f>
        <v>0</v>
      </c>
      <c r="V57" s="72">
        <f>V56/($D$48/1000)</f>
        <v>0</v>
      </c>
      <c r="X57" s="72">
        <f>X56/($D$48/1000)</f>
        <v>0</v>
      </c>
      <c r="Z57" s="72">
        <f>Z56/($D$48/1000)</f>
        <v>0</v>
      </c>
      <c r="AB57" s="72">
        <f>AB56/($D$48/1000)</f>
        <v>0</v>
      </c>
      <c r="AD57" s="72"/>
      <c r="AF57" s="60"/>
      <c r="AG57" s="60"/>
    </row>
    <row r="58" spans="32:33" s="69" customFormat="1" ht="12.75">
      <c r="AF58" s="60"/>
      <c r="AG58" s="60"/>
    </row>
    <row r="59" spans="32:33" s="69" customFormat="1" ht="12.75">
      <c r="AF59" s="60"/>
      <c r="AG59" s="60"/>
    </row>
    <row r="60" spans="32:33" s="69" customFormat="1" ht="12.75">
      <c r="AF60" s="60"/>
      <c r="AG60" s="60"/>
    </row>
    <row r="61" spans="32:33" s="69" customFormat="1" ht="12.75">
      <c r="AF61" s="60"/>
      <c r="AG61" s="60"/>
    </row>
    <row r="62" spans="32:33" s="69" customFormat="1" ht="12.75" hidden="1">
      <c r="AF62" s="60"/>
      <c r="AG62" s="60"/>
    </row>
    <row r="63" spans="3:33" s="69" customFormat="1" ht="12.75">
      <c r="C63" s="74"/>
      <c r="D63" s="91"/>
      <c r="E63" s="91"/>
      <c r="F63" s="91"/>
      <c r="G63" s="91"/>
      <c r="H63" s="91"/>
      <c r="I63" s="91"/>
      <c r="J63" s="91"/>
      <c r="K63" s="91"/>
      <c r="L63" s="91"/>
      <c r="M63" s="91"/>
      <c r="AF63" s="60"/>
      <c r="AG63" s="60"/>
    </row>
    <row r="64" spans="32:33" s="69" customFormat="1" ht="12.75" hidden="1">
      <c r="AF64" s="60"/>
      <c r="AG64" s="60"/>
    </row>
    <row r="65" spans="32:33" s="69" customFormat="1" ht="12.75">
      <c r="AF65" s="60"/>
      <c r="AG65" s="60"/>
    </row>
    <row r="66" spans="32:33" s="69" customFormat="1" ht="12.75">
      <c r="AF66" s="60"/>
      <c r="AG66" s="60"/>
    </row>
    <row r="67" spans="32:33" s="69" customFormat="1" ht="12.75">
      <c r="AF67" s="60"/>
      <c r="AG67" s="60"/>
    </row>
    <row r="68" spans="32:33" s="69" customFormat="1" ht="12.75">
      <c r="AF68" s="60"/>
      <c r="AG68" s="60"/>
    </row>
    <row r="69" spans="32:33" s="69" customFormat="1" ht="12.75">
      <c r="AF69" s="60"/>
      <c r="AG69" s="60"/>
    </row>
    <row r="70" spans="32:33" s="69" customFormat="1" ht="12.75">
      <c r="AF70" s="60"/>
      <c r="AG70" s="60"/>
    </row>
    <row r="71" spans="32:33" s="69" customFormat="1" ht="12.75">
      <c r="AF71" s="60"/>
      <c r="AG71" s="60"/>
    </row>
    <row r="72" spans="32:33" s="69" customFormat="1" ht="12.75">
      <c r="AF72" s="60"/>
      <c r="AG72" s="60"/>
    </row>
    <row r="73" spans="32:33" s="69" customFormat="1" ht="12.75">
      <c r="AF73" s="60"/>
      <c r="AG73" s="60"/>
    </row>
    <row r="74" spans="32:33" s="69" customFormat="1" ht="12.75">
      <c r="AF74" s="60"/>
      <c r="AG74" s="60"/>
    </row>
    <row r="75" spans="32:33" s="69" customFormat="1" ht="12.75">
      <c r="AF75" s="60"/>
      <c r="AG75" s="60"/>
    </row>
  </sheetData>
  <sheetProtection/>
  <mergeCells count="27">
    <mergeCell ref="Z6:AA6"/>
    <mergeCell ref="F5:G5"/>
    <mergeCell ref="V6:W6"/>
    <mergeCell ref="H6:I6"/>
    <mergeCell ref="J6:K6"/>
    <mergeCell ref="L6:M6"/>
    <mergeCell ref="X6:Y6"/>
    <mergeCell ref="B2:AE2"/>
    <mergeCell ref="B3:D3"/>
    <mergeCell ref="B4:D4"/>
    <mergeCell ref="B5:D5"/>
    <mergeCell ref="F3:G3"/>
    <mergeCell ref="N6:O6"/>
    <mergeCell ref="P6:Q6"/>
    <mergeCell ref="T6:U6"/>
    <mergeCell ref="F4:G4"/>
    <mergeCell ref="AD6:AE6"/>
    <mergeCell ref="AB6:AC6"/>
    <mergeCell ref="B44:C44"/>
    <mergeCell ref="B42:C42"/>
    <mergeCell ref="B15:C15"/>
    <mergeCell ref="B21:C21"/>
    <mergeCell ref="B26:C26"/>
    <mergeCell ref="R6:S6"/>
    <mergeCell ref="F6:G6"/>
    <mergeCell ref="B30:C30"/>
    <mergeCell ref="B8:C8"/>
  </mergeCells>
  <printOptions/>
  <pageMargins left="0.2777777777777778" right="0.2777777777777778" top="0.2777777777777778" bottom="0.2777777777777778" header="0" footer="0"/>
  <pageSetup fitToHeight="0" fitToWidth="0" horizontalDpi="300" verticalDpi="300" orientation="landscape" pageOrder="overThenDown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75"/>
  <sheetViews>
    <sheetView showOutlineSymbols="0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15" sqref="F15"/>
    </sheetView>
  </sheetViews>
  <sheetFormatPr defaultColWidth="9.140625" defaultRowHeight="12.75" outlineLevelRow="1"/>
  <cols>
    <col min="1" max="1" width="0.13671875" style="0" bestFit="1" customWidth="1"/>
    <col min="2" max="2" width="6.00390625" style="0" customWidth="1"/>
    <col min="3" max="3" width="35.00390625" style="0" bestFit="1" customWidth="1"/>
    <col min="4" max="4" width="14.140625" style="0" bestFit="1" customWidth="1"/>
    <col min="5" max="5" width="4.421875" style="0" hidden="1" customWidth="1"/>
    <col min="6" max="6" width="14.421875" style="0" bestFit="1" customWidth="1"/>
    <col min="7" max="7" width="4.8515625" style="0" customWidth="1"/>
    <col min="8" max="8" width="12.28125" style="0" bestFit="1" customWidth="1"/>
    <col min="9" max="9" width="4.8515625" style="0" bestFit="1" customWidth="1"/>
    <col min="10" max="10" width="12.28125" style="0" bestFit="1" customWidth="1"/>
    <col min="11" max="11" width="4.8515625" style="0" bestFit="1" customWidth="1"/>
    <col min="12" max="12" width="12.28125" style="0" bestFit="1" customWidth="1"/>
    <col min="13" max="13" width="4.8515625" style="0" bestFit="1" customWidth="1"/>
    <col min="14" max="14" width="12.28125" style="0" bestFit="1" customWidth="1"/>
    <col min="15" max="15" width="4.8515625" style="0" bestFit="1" customWidth="1"/>
    <col min="16" max="16" width="12.28125" style="0" bestFit="1" customWidth="1"/>
    <col min="17" max="17" width="4.8515625" style="0" bestFit="1" customWidth="1"/>
    <col min="18" max="18" width="12.28125" style="0" bestFit="1" customWidth="1"/>
    <col min="19" max="19" width="4.8515625" style="0" bestFit="1" customWidth="1"/>
    <col min="20" max="20" width="12.28125" style="0" bestFit="1" customWidth="1"/>
    <col min="21" max="21" width="4.8515625" style="0" bestFit="1" customWidth="1"/>
    <col min="22" max="22" width="12.28125" style="0" bestFit="1" customWidth="1"/>
    <col min="23" max="23" width="4.8515625" style="0" bestFit="1" customWidth="1"/>
    <col min="24" max="24" width="12.28125" style="0" bestFit="1" customWidth="1"/>
    <col min="25" max="25" width="4.8515625" style="0" bestFit="1" customWidth="1"/>
    <col min="26" max="26" width="12.28125" style="0" bestFit="1" customWidth="1"/>
    <col min="27" max="27" width="5.7109375" style="0" bestFit="1" customWidth="1"/>
    <col min="28" max="28" width="14.140625" style="0" customWidth="1"/>
    <col min="29" max="29" width="4.8515625" style="0" bestFit="1" customWidth="1"/>
    <col min="30" max="30" width="14.7109375" style="0" customWidth="1"/>
    <col min="31" max="31" width="6.140625" style="0" customWidth="1"/>
    <col min="32" max="32" width="14.28125" style="60" hidden="1" customWidth="1"/>
    <col min="33" max="33" width="9.8515625" style="60" bestFit="1" customWidth="1"/>
    <col min="34" max="34" width="16.00390625" style="0" bestFit="1" customWidth="1"/>
    <col min="35" max="35" width="16.57421875" style="0" bestFit="1" customWidth="1"/>
  </cols>
  <sheetData>
    <row r="1" spans="1:31" ht="22.5" customHeight="1">
      <c r="A1" s="15" t="s">
        <v>42</v>
      </c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 ht="12.75" customHeight="1">
      <c r="A2" s="2" t="s">
        <v>0</v>
      </c>
      <c r="B2" s="109" t="s">
        <v>67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</row>
    <row r="3" spans="1:31" ht="12.75" customHeight="1">
      <c r="A3" s="2" t="s">
        <v>1</v>
      </c>
      <c r="B3" s="110" t="s">
        <v>69</v>
      </c>
      <c r="C3" s="110"/>
      <c r="D3" s="110"/>
      <c r="E3" s="31" t="s">
        <v>44</v>
      </c>
      <c r="F3" s="112">
        <f>D39</f>
        <v>734218331000</v>
      </c>
      <c r="G3" s="11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.75" customHeight="1">
      <c r="A4" s="2" t="s">
        <v>2</v>
      </c>
      <c r="B4" s="101" t="s">
        <v>1</v>
      </c>
      <c r="C4" s="101"/>
      <c r="D4" s="101"/>
      <c r="E4" s="31" t="s">
        <v>44</v>
      </c>
      <c r="F4" s="112">
        <f>D39</f>
        <v>734218331000</v>
      </c>
      <c r="G4" s="11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2"/>
      <c r="B5" s="111" t="s">
        <v>2</v>
      </c>
      <c r="C5" s="111"/>
      <c r="D5" s="111"/>
      <c r="E5" s="14" t="s">
        <v>44</v>
      </c>
      <c r="F5" s="114">
        <v>0</v>
      </c>
      <c r="G5" s="11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3" s="3" customFormat="1" ht="21" customHeight="1">
      <c r="A6" s="16" t="s">
        <v>3</v>
      </c>
      <c r="B6" s="17"/>
      <c r="C6" s="17"/>
      <c r="D6" s="24" t="s">
        <v>4</v>
      </c>
      <c r="E6" s="25"/>
      <c r="F6" s="103" t="s">
        <v>36</v>
      </c>
      <c r="G6" s="104"/>
      <c r="H6" s="103" t="s">
        <v>37</v>
      </c>
      <c r="I6" s="104"/>
      <c r="J6" s="103" t="s">
        <v>38</v>
      </c>
      <c r="K6" s="104"/>
      <c r="L6" s="103" t="s">
        <v>39</v>
      </c>
      <c r="M6" s="104"/>
      <c r="N6" s="103" t="s">
        <v>40</v>
      </c>
      <c r="O6" s="104"/>
      <c r="P6" s="103" t="s">
        <v>41</v>
      </c>
      <c r="Q6" s="104"/>
      <c r="R6" s="103" t="s">
        <v>43</v>
      </c>
      <c r="S6" s="104"/>
      <c r="T6" s="103" t="s">
        <v>48</v>
      </c>
      <c r="U6" s="104"/>
      <c r="V6" s="103" t="s">
        <v>49</v>
      </c>
      <c r="W6" s="104"/>
      <c r="X6" s="103" t="s">
        <v>50</v>
      </c>
      <c r="Y6" s="104"/>
      <c r="Z6" s="103" t="s">
        <v>51</v>
      </c>
      <c r="AA6" s="104"/>
      <c r="AB6" s="103" t="s">
        <v>52</v>
      </c>
      <c r="AC6" s="104"/>
      <c r="AD6" s="103" t="s">
        <v>68</v>
      </c>
      <c r="AE6" s="104"/>
      <c r="AF6" s="61"/>
      <c r="AG6" s="61"/>
    </row>
    <row r="7" spans="1:33" s="3" customFormat="1" ht="21" customHeight="1">
      <c r="A7" s="18"/>
      <c r="B7" s="19"/>
      <c r="C7" s="19"/>
      <c r="D7" s="18">
        <v>2017</v>
      </c>
      <c r="E7" s="26"/>
      <c r="F7" s="5" t="s">
        <v>5</v>
      </c>
      <c r="G7" s="5" t="s">
        <v>35</v>
      </c>
      <c r="H7" s="5" t="s">
        <v>5</v>
      </c>
      <c r="I7" s="5" t="s">
        <v>35</v>
      </c>
      <c r="J7" s="5" t="s">
        <v>5</v>
      </c>
      <c r="K7" s="5" t="s">
        <v>35</v>
      </c>
      <c r="L7" s="5" t="s">
        <v>5</v>
      </c>
      <c r="M7" s="5" t="s">
        <v>35</v>
      </c>
      <c r="N7" s="5" t="s">
        <v>5</v>
      </c>
      <c r="O7" s="5" t="s">
        <v>35</v>
      </c>
      <c r="P7" s="5" t="s">
        <v>5</v>
      </c>
      <c r="Q7" s="5" t="s">
        <v>35</v>
      </c>
      <c r="R7" s="5" t="s">
        <v>5</v>
      </c>
      <c r="S7" s="5" t="s">
        <v>35</v>
      </c>
      <c r="T7" s="5" t="s">
        <v>5</v>
      </c>
      <c r="U7" s="5" t="s">
        <v>35</v>
      </c>
      <c r="V7" s="5" t="s">
        <v>5</v>
      </c>
      <c r="W7" s="5" t="s">
        <v>35</v>
      </c>
      <c r="X7" s="5" t="s">
        <v>5</v>
      </c>
      <c r="Y7" s="5" t="s">
        <v>35</v>
      </c>
      <c r="Z7" s="5" t="s">
        <v>5</v>
      </c>
      <c r="AA7" s="5" t="s">
        <v>35</v>
      </c>
      <c r="AB7" s="5" t="s">
        <v>5</v>
      </c>
      <c r="AC7" s="5" t="s">
        <v>35</v>
      </c>
      <c r="AD7" s="5" t="s">
        <v>5</v>
      </c>
      <c r="AE7" s="5" t="s">
        <v>35</v>
      </c>
      <c r="AF7" s="61"/>
      <c r="AG7" s="61"/>
    </row>
    <row r="8" spans="1:34" s="3" customFormat="1" ht="20.25" customHeight="1">
      <c r="A8" s="4" t="s">
        <v>3</v>
      </c>
      <c r="B8" s="107" t="s">
        <v>6</v>
      </c>
      <c r="C8" s="108"/>
      <c r="D8" s="8">
        <f>SUM(D9:D14)</f>
        <v>76501269000</v>
      </c>
      <c r="E8" s="27"/>
      <c r="F8" s="8">
        <v>0</v>
      </c>
      <c r="G8" s="9">
        <v>0</v>
      </c>
      <c r="H8" s="8">
        <f>SUM(H9:H14)</f>
        <v>1078758455</v>
      </c>
      <c r="I8" s="9">
        <f>H8/$D8*100</f>
        <v>1.4101183798663521</v>
      </c>
      <c r="J8" s="8">
        <f>SUM(J9:J14)</f>
        <v>0</v>
      </c>
      <c r="K8" s="9">
        <f aca="true" t="shared" si="0" ref="K8:K39">J8/$D8*100</f>
        <v>0</v>
      </c>
      <c r="L8" s="8">
        <f>SUM(L9:L14)</f>
        <v>0</v>
      </c>
      <c r="M8" s="9">
        <f aca="true" t="shared" si="1" ref="M8:M39">L8/$D8*100</f>
        <v>0</v>
      </c>
      <c r="N8" s="8">
        <f>SUM(N9:N14)</f>
        <v>0</v>
      </c>
      <c r="O8" s="9">
        <f aca="true" t="shared" si="2" ref="O8:O38">N8/$D8*100</f>
        <v>0</v>
      </c>
      <c r="P8" s="8">
        <f>SUM(P9:P14)</f>
        <v>0</v>
      </c>
      <c r="Q8" s="9">
        <f aca="true" t="shared" si="3" ref="Q8:Q39">P8/$D8*100</f>
        <v>0</v>
      </c>
      <c r="R8" s="8">
        <f>SUM(R9:R14)</f>
        <v>0</v>
      </c>
      <c r="S8" s="9">
        <f aca="true" t="shared" si="4" ref="S8:S39">R8/$D8*100</f>
        <v>0</v>
      </c>
      <c r="T8" s="8">
        <f>SUM(T9:T14)</f>
        <v>0</v>
      </c>
      <c r="U8" s="9">
        <f aca="true" t="shared" si="5" ref="U8:U39">T8/$D8*100</f>
        <v>0</v>
      </c>
      <c r="V8" s="8">
        <f>SUM(V9:V14)</f>
        <v>0</v>
      </c>
      <c r="W8" s="9">
        <f aca="true" t="shared" si="6" ref="W8:W39">V8/$D8*100</f>
        <v>0</v>
      </c>
      <c r="X8" s="8">
        <f>SUM(X9:X14)</f>
        <v>0</v>
      </c>
      <c r="Y8" s="9">
        <f aca="true" t="shared" si="7" ref="Y8:Y39">X8/$D8*100</f>
        <v>0</v>
      </c>
      <c r="Z8" s="8">
        <f>SUM(Z9:Z14)</f>
        <v>0</v>
      </c>
      <c r="AA8" s="9">
        <f aca="true" t="shared" si="8" ref="AA8:AA39">Z8/$D8*100</f>
        <v>0</v>
      </c>
      <c r="AB8" s="8">
        <f>SUM(AB9:AB14)</f>
        <v>0</v>
      </c>
      <c r="AC8" s="9">
        <f aca="true" t="shared" si="9" ref="AC8:AC39">AB8/$D8*100</f>
        <v>0</v>
      </c>
      <c r="AD8" s="8">
        <f>SUM(AD9:AD14)</f>
        <v>1078758455</v>
      </c>
      <c r="AE8" s="9">
        <f>AD8/$D8*100</f>
        <v>1.4101183798663521</v>
      </c>
      <c r="AF8" s="61"/>
      <c r="AG8" s="61"/>
      <c r="AH8" s="74"/>
    </row>
    <row r="9" spans="1:35" ht="12.75" customHeight="1">
      <c r="A9" s="1"/>
      <c r="B9" s="32"/>
      <c r="C9" s="33" t="s">
        <v>7</v>
      </c>
      <c r="D9" s="34">
        <v>928411000</v>
      </c>
      <c r="E9" s="35"/>
      <c r="F9" s="34"/>
      <c r="G9" s="36">
        <v>0</v>
      </c>
      <c r="H9" s="34">
        <v>14694648</v>
      </c>
      <c r="I9" s="36">
        <v>0</v>
      </c>
      <c r="J9" s="34"/>
      <c r="K9" s="36">
        <f t="shared" si="0"/>
        <v>0</v>
      </c>
      <c r="L9" s="34"/>
      <c r="M9" s="36">
        <f t="shared" si="1"/>
        <v>0</v>
      </c>
      <c r="N9" s="34"/>
      <c r="O9" s="36">
        <f t="shared" si="2"/>
        <v>0</v>
      </c>
      <c r="P9" s="34"/>
      <c r="Q9" s="36">
        <f t="shared" si="3"/>
        <v>0</v>
      </c>
      <c r="R9" s="34"/>
      <c r="S9" s="36">
        <f t="shared" si="4"/>
        <v>0</v>
      </c>
      <c r="T9" s="34"/>
      <c r="U9" s="36">
        <f t="shared" si="5"/>
        <v>0</v>
      </c>
      <c r="V9" s="34"/>
      <c r="W9" s="36">
        <f t="shared" si="6"/>
        <v>0</v>
      </c>
      <c r="X9" s="34"/>
      <c r="Y9" s="36">
        <f t="shared" si="7"/>
        <v>0</v>
      </c>
      <c r="Z9" s="34"/>
      <c r="AA9" s="36">
        <f t="shared" si="8"/>
        <v>0</v>
      </c>
      <c r="AB9" s="34"/>
      <c r="AC9" s="36">
        <f t="shared" si="9"/>
        <v>0</v>
      </c>
      <c r="AD9" s="34">
        <f>F9+H9+J9+L9+N9+P9+R9+T9+V9+X9+Z9+AB9</f>
        <v>14694648</v>
      </c>
      <c r="AE9" s="36">
        <f>AD9/$D9*100</f>
        <v>1.582774008494083</v>
      </c>
      <c r="AH9" s="76"/>
      <c r="AI9" s="77"/>
    </row>
    <row r="10" spans="1:35" ht="12.75" customHeight="1">
      <c r="A10" s="1"/>
      <c r="B10" s="37"/>
      <c r="C10" s="38" t="s">
        <v>8</v>
      </c>
      <c r="D10" s="39">
        <v>10763315000</v>
      </c>
      <c r="E10" s="40"/>
      <c r="F10" s="39"/>
      <c r="G10" s="41">
        <v>0</v>
      </c>
      <c r="H10" s="39">
        <v>93720700</v>
      </c>
      <c r="I10" s="41">
        <v>0</v>
      </c>
      <c r="J10" s="39"/>
      <c r="K10" s="41">
        <f t="shared" si="0"/>
        <v>0</v>
      </c>
      <c r="L10" s="39"/>
      <c r="M10" s="41">
        <f t="shared" si="1"/>
        <v>0</v>
      </c>
      <c r="N10" s="39"/>
      <c r="O10" s="41">
        <f t="shared" si="2"/>
        <v>0</v>
      </c>
      <c r="P10" s="39"/>
      <c r="Q10" s="41">
        <f t="shared" si="3"/>
        <v>0</v>
      </c>
      <c r="R10" s="39"/>
      <c r="S10" s="41">
        <f t="shared" si="4"/>
        <v>0</v>
      </c>
      <c r="T10" s="39"/>
      <c r="U10" s="41">
        <f t="shared" si="5"/>
        <v>0</v>
      </c>
      <c r="V10" s="39"/>
      <c r="W10" s="41">
        <f t="shared" si="6"/>
        <v>0</v>
      </c>
      <c r="X10" s="39"/>
      <c r="Y10" s="41">
        <f t="shared" si="7"/>
        <v>0</v>
      </c>
      <c r="Z10" s="39"/>
      <c r="AA10" s="41">
        <f t="shared" si="8"/>
        <v>0</v>
      </c>
      <c r="AB10" s="39"/>
      <c r="AC10" s="41">
        <f t="shared" si="9"/>
        <v>0</v>
      </c>
      <c r="AD10" s="39">
        <f aca="true" t="shared" si="10" ref="AD10:AD38">F10+H10+J10+L10+N10+P10+R10+T10+V10+X10+Z10+AB10</f>
        <v>93720700</v>
      </c>
      <c r="AE10" s="41">
        <f aca="true" t="shared" si="11" ref="AE10:AE48">AD10/$D10*100</f>
        <v>0.8707419600745682</v>
      </c>
      <c r="AH10" s="76"/>
      <c r="AI10" s="77"/>
    </row>
    <row r="11" spans="1:35" ht="12.75" customHeight="1">
      <c r="A11" s="1"/>
      <c r="B11" s="37"/>
      <c r="C11" s="38" t="s">
        <v>9</v>
      </c>
      <c r="D11" s="39">
        <v>7992998000</v>
      </c>
      <c r="E11" s="40"/>
      <c r="F11" s="39"/>
      <c r="G11" s="41">
        <v>0</v>
      </c>
      <c r="H11" s="39">
        <v>72421140</v>
      </c>
      <c r="I11" s="41">
        <v>0</v>
      </c>
      <c r="J11" s="39"/>
      <c r="K11" s="41">
        <f t="shared" si="0"/>
        <v>0</v>
      </c>
      <c r="L11" s="39"/>
      <c r="M11" s="41">
        <f t="shared" si="1"/>
        <v>0</v>
      </c>
      <c r="N11" s="39"/>
      <c r="O11" s="41">
        <f t="shared" si="2"/>
        <v>0</v>
      </c>
      <c r="P11" s="39"/>
      <c r="Q11" s="41">
        <f t="shared" si="3"/>
        <v>0</v>
      </c>
      <c r="R11" s="39"/>
      <c r="S11" s="41">
        <f t="shared" si="4"/>
        <v>0</v>
      </c>
      <c r="T11" s="39"/>
      <c r="U11" s="41">
        <f t="shared" si="5"/>
        <v>0</v>
      </c>
      <c r="V11" s="39"/>
      <c r="W11" s="41">
        <f t="shared" si="6"/>
        <v>0</v>
      </c>
      <c r="X11" s="39"/>
      <c r="Y11" s="41">
        <f t="shared" si="7"/>
        <v>0</v>
      </c>
      <c r="Z11" s="39"/>
      <c r="AA11" s="41">
        <f t="shared" si="8"/>
        <v>0</v>
      </c>
      <c r="AB11" s="39"/>
      <c r="AC11" s="41">
        <f t="shared" si="9"/>
        <v>0</v>
      </c>
      <c r="AD11" s="39">
        <f t="shared" si="10"/>
        <v>72421140</v>
      </c>
      <c r="AE11" s="41">
        <f t="shared" si="11"/>
        <v>0.9060572766313717</v>
      </c>
      <c r="AH11" s="76"/>
      <c r="AI11" s="77"/>
    </row>
    <row r="12" spans="1:35" ht="12.75" customHeight="1">
      <c r="A12" s="1"/>
      <c r="B12" s="37"/>
      <c r="C12" s="38" t="s">
        <v>10</v>
      </c>
      <c r="D12" s="39">
        <v>40707150000</v>
      </c>
      <c r="E12" s="40"/>
      <c r="F12" s="39"/>
      <c r="G12" s="41">
        <v>0</v>
      </c>
      <c r="H12" s="39">
        <v>193949796</v>
      </c>
      <c r="I12" s="41">
        <v>0</v>
      </c>
      <c r="J12" s="39"/>
      <c r="K12" s="41">
        <f t="shared" si="0"/>
        <v>0</v>
      </c>
      <c r="L12" s="39"/>
      <c r="M12" s="41">
        <f t="shared" si="1"/>
        <v>0</v>
      </c>
      <c r="N12" s="39"/>
      <c r="O12" s="41">
        <f t="shared" si="2"/>
        <v>0</v>
      </c>
      <c r="P12" s="39"/>
      <c r="Q12" s="41">
        <f t="shared" si="3"/>
        <v>0</v>
      </c>
      <c r="R12" s="39"/>
      <c r="S12" s="41">
        <f t="shared" si="4"/>
        <v>0</v>
      </c>
      <c r="T12" s="39"/>
      <c r="U12" s="41">
        <f t="shared" si="5"/>
        <v>0</v>
      </c>
      <c r="V12" s="39"/>
      <c r="W12" s="41">
        <f t="shared" si="6"/>
        <v>0</v>
      </c>
      <c r="X12" s="39"/>
      <c r="Y12" s="41">
        <f t="shared" si="7"/>
        <v>0</v>
      </c>
      <c r="Z12" s="39"/>
      <c r="AA12" s="41">
        <f t="shared" si="8"/>
        <v>0</v>
      </c>
      <c r="AB12" s="39"/>
      <c r="AC12" s="41">
        <f t="shared" si="9"/>
        <v>0</v>
      </c>
      <c r="AD12" s="39">
        <f t="shared" si="10"/>
        <v>193949796</v>
      </c>
      <c r="AE12" s="41">
        <f t="shared" si="11"/>
        <v>0.4764514243812205</v>
      </c>
      <c r="AH12" s="76"/>
      <c r="AI12" s="77"/>
    </row>
    <row r="13" spans="1:35" ht="12.75" customHeight="1">
      <c r="A13" s="1"/>
      <c r="B13" s="63"/>
      <c r="C13" s="64" t="s">
        <v>11</v>
      </c>
      <c r="D13" s="65">
        <v>8809395000</v>
      </c>
      <c r="E13" s="66"/>
      <c r="F13" s="65"/>
      <c r="G13" s="41">
        <v>0</v>
      </c>
      <c r="H13" s="39">
        <v>78827460</v>
      </c>
      <c r="I13" s="41">
        <v>0</v>
      </c>
      <c r="J13" s="39"/>
      <c r="K13" s="41">
        <f t="shared" si="0"/>
        <v>0</v>
      </c>
      <c r="L13" s="39"/>
      <c r="M13" s="41">
        <f t="shared" si="1"/>
        <v>0</v>
      </c>
      <c r="N13" s="39"/>
      <c r="O13" s="41">
        <f t="shared" si="2"/>
        <v>0</v>
      </c>
      <c r="P13" s="65"/>
      <c r="Q13" s="41">
        <f t="shared" si="3"/>
        <v>0</v>
      </c>
      <c r="R13" s="39"/>
      <c r="S13" s="41">
        <f t="shared" si="4"/>
        <v>0</v>
      </c>
      <c r="T13" s="39"/>
      <c r="U13" s="41">
        <f t="shared" si="5"/>
        <v>0</v>
      </c>
      <c r="V13" s="39"/>
      <c r="W13" s="41">
        <f t="shared" si="6"/>
        <v>0</v>
      </c>
      <c r="X13" s="39"/>
      <c r="Y13" s="41">
        <f t="shared" si="7"/>
        <v>0</v>
      </c>
      <c r="Z13" s="39"/>
      <c r="AA13" s="41">
        <f>Z13/$D13*100</f>
        <v>0</v>
      </c>
      <c r="AB13" s="39"/>
      <c r="AC13" s="41">
        <f>AB13/$D13*100</f>
        <v>0</v>
      </c>
      <c r="AD13" s="39">
        <f>F13+H13+J13+L13+N13+P13+R13+T13+V13+X13+Z13+AB13</f>
        <v>78827460</v>
      </c>
      <c r="AE13" s="41">
        <f>AD13/$D13*100</f>
        <v>0.894811278186527</v>
      </c>
      <c r="AH13" s="76"/>
      <c r="AI13" s="77"/>
    </row>
    <row r="14" spans="1:35" ht="12.75" customHeight="1">
      <c r="A14" s="1"/>
      <c r="B14" s="42"/>
      <c r="C14" s="43" t="s">
        <v>54</v>
      </c>
      <c r="D14" s="44">
        <v>7300000000</v>
      </c>
      <c r="E14" s="45"/>
      <c r="F14" s="44"/>
      <c r="G14" s="46">
        <v>0</v>
      </c>
      <c r="H14" s="44">
        <v>625144711</v>
      </c>
      <c r="I14" s="46">
        <v>0</v>
      </c>
      <c r="J14" s="44"/>
      <c r="K14" s="46">
        <f t="shared" si="0"/>
        <v>0</v>
      </c>
      <c r="L14" s="44"/>
      <c r="M14" s="46">
        <f t="shared" si="1"/>
        <v>0</v>
      </c>
      <c r="N14" s="44"/>
      <c r="O14" s="46">
        <f t="shared" si="2"/>
        <v>0</v>
      </c>
      <c r="P14" s="44"/>
      <c r="Q14" s="46">
        <f t="shared" si="3"/>
        <v>0</v>
      </c>
      <c r="R14" s="44"/>
      <c r="S14" s="46">
        <f t="shared" si="4"/>
        <v>0</v>
      </c>
      <c r="T14" s="44"/>
      <c r="U14" s="46">
        <f t="shared" si="5"/>
        <v>0</v>
      </c>
      <c r="V14" s="44"/>
      <c r="W14" s="46">
        <f t="shared" si="6"/>
        <v>0</v>
      </c>
      <c r="X14" s="44"/>
      <c r="Y14" s="46">
        <f t="shared" si="7"/>
        <v>0</v>
      </c>
      <c r="Z14" s="44"/>
      <c r="AA14" s="46">
        <f t="shared" si="8"/>
        <v>0</v>
      </c>
      <c r="AB14" s="44"/>
      <c r="AC14" s="46">
        <f t="shared" si="9"/>
        <v>0</v>
      </c>
      <c r="AD14" s="44">
        <f t="shared" si="10"/>
        <v>625144711</v>
      </c>
      <c r="AE14" s="46">
        <f t="shared" si="11"/>
        <v>8.563626178082192</v>
      </c>
      <c r="AH14" s="76"/>
      <c r="AI14" s="77"/>
    </row>
    <row r="15" spans="1:34" ht="12.75" customHeight="1">
      <c r="A15" s="1"/>
      <c r="B15" s="105" t="s">
        <v>12</v>
      </c>
      <c r="C15" s="106"/>
      <c r="D15" s="12">
        <f>SUM(D16:D20)</f>
        <v>50411854000</v>
      </c>
      <c r="E15" s="29"/>
      <c r="F15" s="12">
        <v>1026685207</v>
      </c>
      <c r="G15" s="13">
        <v>0</v>
      </c>
      <c r="H15" s="12">
        <f>SUM(H16:H20)</f>
        <v>2896608659</v>
      </c>
      <c r="I15" s="13">
        <f aca="true" t="shared" si="12" ref="I15:I26">H15/$D15*100</f>
        <v>5.7458879790455635</v>
      </c>
      <c r="J15" s="12">
        <f>SUM(J16:J20)</f>
        <v>0</v>
      </c>
      <c r="K15" s="13">
        <f t="shared" si="0"/>
        <v>0</v>
      </c>
      <c r="L15" s="12">
        <f>SUM(L16:L20)</f>
        <v>0</v>
      </c>
      <c r="M15" s="13">
        <f t="shared" si="1"/>
        <v>0</v>
      </c>
      <c r="N15" s="12">
        <f>SUM(N16:N20)</f>
        <v>0</v>
      </c>
      <c r="O15" s="13">
        <f t="shared" si="2"/>
        <v>0</v>
      </c>
      <c r="P15" s="12">
        <f>SUM(P16:P20)</f>
        <v>0</v>
      </c>
      <c r="Q15" s="13">
        <f t="shared" si="3"/>
        <v>0</v>
      </c>
      <c r="R15" s="12">
        <f>SUM(R16:R20)</f>
        <v>0</v>
      </c>
      <c r="S15" s="13">
        <f t="shared" si="4"/>
        <v>0</v>
      </c>
      <c r="T15" s="12">
        <f>SUM(T16:T20)</f>
        <v>0</v>
      </c>
      <c r="U15" s="13">
        <f t="shared" si="5"/>
        <v>0</v>
      </c>
      <c r="V15" s="12">
        <f>SUM(V16:V20)</f>
        <v>0</v>
      </c>
      <c r="W15" s="13">
        <f t="shared" si="6"/>
        <v>0</v>
      </c>
      <c r="X15" s="12">
        <f>SUM(X16:X20)</f>
        <v>0</v>
      </c>
      <c r="Y15" s="13">
        <f t="shared" si="7"/>
        <v>0</v>
      </c>
      <c r="Z15" s="12">
        <f>SUM(Z16:Z20)</f>
        <v>0</v>
      </c>
      <c r="AA15" s="13">
        <f t="shared" si="8"/>
        <v>0</v>
      </c>
      <c r="AB15" s="12">
        <f>SUM(AB16:AB20)</f>
        <v>0</v>
      </c>
      <c r="AC15" s="13">
        <f t="shared" si="9"/>
        <v>0</v>
      </c>
      <c r="AD15" s="12">
        <f>SUM(AD16:AD20)</f>
        <v>3239945659</v>
      </c>
      <c r="AE15" s="13">
        <f t="shared" si="11"/>
        <v>6.426952000218043</v>
      </c>
      <c r="AH15" s="76"/>
    </row>
    <row r="16" spans="1:35" ht="12.75" customHeight="1">
      <c r="A16" s="1"/>
      <c r="B16" s="32"/>
      <c r="C16" s="33" t="s">
        <v>13</v>
      </c>
      <c r="D16" s="34">
        <v>1607702000</v>
      </c>
      <c r="E16" s="35"/>
      <c r="F16" s="34">
        <v>0</v>
      </c>
      <c r="G16" s="36">
        <v>0</v>
      </c>
      <c r="H16" s="34">
        <v>43537347</v>
      </c>
      <c r="I16" s="36">
        <f t="shared" si="12"/>
        <v>2.7080483199000813</v>
      </c>
      <c r="J16" s="34"/>
      <c r="K16" s="36">
        <f t="shared" si="0"/>
        <v>0</v>
      </c>
      <c r="L16" s="34"/>
      <c r="M16" s="36">
        <f t="shared" si="1"/>
        <v>0</v>
      </c>
      <c r="N16" s="34"/>
      <c r="O16" s="36">
        <f t="shared" si="2"/>
        <v>0</v>
      </c>
      <c r="P16" s="34"/>
      <c r="Q16" s="36">
        <f t="shared" si="3"/>
        <v>0</v>
      </c>
      <c r="R16" s="34"/>
      <c r="S16" s="36">
        <f t="shared" si="4"/>
        <v>0</v>
      </c>
      <c r="T16" s="34"/>
      <c r="U16" s="36">
        <f t="shared" si="5"/>
        <v>0</v>
      </c>
      <c r="V16" s="34"/>
      <c r="W16" s="36">
        <f t="shared" si="6"/>
        <v>0</v>
      </c>
      <c r="X16" s="34"/>
      <c r="Y16" s="36">
        <f t="shared" si="7"/>
        <v>0</v>
      </c>
      <c r="Z16" s="34"/>
      <c r="AA16" s="36">
        <f t="shared" si="8"/>
        <v>0</v>
      </c>
      <c r="AB16" s="34"/>
      <c r="AC16" s="36">
        <f t="shared" si="9"/>
        <v>0</v>
      </c>
      <c r="AD16" s="34">
        <f t="shared" si="10"/>
        <v>43537347</v>
      </c>
      <c r="AE16" s="36">
        <f t="shared" si="11"/>
        <v>2.7080483199000813</v>
      </c>
      <c r="AH16" s="76"/>
      <c r="AI16" s="77"/>
    </row>
    <row r="17" spans="1:35" ht="12.75" customHeight="1">
      <c r="A17" s="1"/>
      <c r="B17" s="37"/>
      <c r="C17" s="38" t="s">
        <v>14</v>
      </c>
      <c r="D17" s="39">
        <v>7643330000</v>
      </c>
      <c r="E17" s="40"/>
      <c r="F17" s="39">
        <v>0</v>
      </c>
      <c r="G17" s="41">
        <v>0</v>
      </c>
      <c r="H17" s="39">
        <v>92182310</v>
      </c>
      <c r="I17" s="41">
        <f t="shared" si="12"/>
        <v>1.2060490650017728</v>
      </c>
      <c r="J17" s="39"/>
      <c r="K17" s="41">
        <f t="shared" si="0"/>
        <v>0</v>
      </c>
      <c r="L17" s="39"/>
      <c r="M17" s="41">
        <f t="shared" si="1"/>
        <v>0</v>
      </c>
      <c r="N17" s="39"/>
      <c r="O17" s="41">
        <f t="shared" si="2"/>
        <v>0</v>
      </c>
      <c r="P17" s="39"/>
      <c r="Q17" s="41">
        <f t="shared" si="3"/>
        <v>0</v>
      </c>
      <c r="R17" s="39"/>
      <c r="S17" s="41">
        <f t="shared" si="4"/>
        <v>0</v>
      </c>
      <c r="T17" s="39"/>
      <c r="U17" s="41">
        <f t="shared" si="5"/>
        <v>0</v>
      </c>
      <c r="V17" s="39"/>
      <c r="W17" s="41">
        <f t="shared" si="6"/>
        <v>0</v>
      </c>
      <c r="X17" s="39"/>
      <c r="Y17" s="41">
        <f t="shared" si="7"/>
        <v>0</v>
      </c>
      <c r="Z17" s="39"/>
      <c r="AA17" s="41">
        <f t="shared" si="8"/>
        <v>0</v>
      </c>
      <c r="AB17" s="39"/>
      <c r="AC17" s="41">
        <f t="shared" si="9"/>
        <v>0</v>
      </c>
      <c r="AD17" s="39">
        <f t="shared" si="10"/>
        <v>92182310</v>
      </c>
      <c r="AE17" s="41">
        <f t="shared" si="11"/>
        <v>1.2060490650017728</v>
      </c>
      <c r="AH17" s="76"/>
      <c r="AI17" s="77"/>
    </row>
    <row r="18" spans="1:35" ht="12.75" customHeight="1">
      <c r="A18" s="1"/>
      <c r="B18" s="37"/>
      <c r="C18" s="38" t="s">
        <v>15</v>
      </c>
      <c r="D18" s="39">
        <v>13318217000</v>
      </c>
      <c r="E18" s="40"/>
      <c r="F18" s="83">
        <v>343337000</v>
      </c>
      <c r="G18" s="41">
        <v>0</v>
      </c>
      <c r="H18" s="39">
        <v>1331249636</v>
      </c>
      <c r="I18" s="41">
        <f t="shared" si="12"/>
        <v>9.99570465025461</v>
      </c>
      <c r="J18" s="39"/>
      <c r="K18" s="41">
        <f t="shared" si="0"/>
        <v>0</v>
      </c>
      <c r="L18" s="39"/>
      <c r="M18" s="41">
        <f t="shared" si="1"/>
        <v>0</v>
      </c>
      <c r="N18" s="39"/>
      <c r="O18" s="41">
        <f t="shared" si="2"/>
        <v>0</v>
      </c>
      <c r="P18" s="39"/>
      <c r="Q18" s="41">
        <f t="shared" si="3"/>
        <v>0</v>
      </c>
      <c r="R18" s="39"/>
      <c r="S18" s="41">
        <f t="shared" si="4"/>
        <v>0</v>
      </c>
      <c r="T18" s="39"/>
      <c r="U18" s="41">
        <f t="shared" si="5"/>
        <v>0</v>
      </c>
      <c r="V18" s="39"/>
      <c r="W18" s="41">
        <f t="shared" si="6"/>
        <v>0</v>
      </c>
      <c r="X18" s="39"/>
      <c r="Y18" s="41">
        <f t="shared" si="7"/>
        <v>0</v>
      </c>
      <c r="Z18" s="39"/>
      <c r="AA18" s="41">
        <f t="shared" si="8"/>
        <v>0</v>
      </c>
      <c r="AB18" s="39"/>
      <c r="AC18" s="41">
        <f t="shared" si="9"/>
        <v>0</v>
      </c>
      <c r="AD18" s="39">
        <f t="shared" si="10"/>
        <v>1674586636</v>
      </c>
      <c r="AE18" s="41">
        <f t="shared" si="11"/>
        <v>12.573654836829885</v>
      </c>
      <c r="AH18" s="76"/>
      <c r="AI18" s="77"/>
    </row>
    <row r="19" spans="1:35" ht="12.75" customHeight="1">
      <c r="A19" s="1"/>
      <c r="B19" s="37"/>
      <c r="C19" s="38" t="s">
        <v>16</v>
      </c>
      <c r="D19" s="39">
        <v>18289195000</v>
      </c>
      <c r="E19" s="40"/>
      <c r="F19" s="39">
        <v>0</v>
      </c>
      <c r="G19" s="41">
        <v>0</v>
      </c>
      <c r="H19" s="39">
        <v>1021526933</v>
      </c>
      <c r="I19" s="41">
        <f t="shared" si="12"/>
        <v>5.585412222899914</v>
      </c>
      <c r="J19" s="39"/>
      <c r="K19" s="41">
        <f t="shared" si="0"/>
        <v>0</v>
      </c>
      <c r="L19" s="39"/>
      <c r="M19" s="41">
        <f t="shared" si="1"/>
        <v>0</v>
      </c>
      <c r="N19" s="39"/>
      <c r="O19" s="41">
        <f t="shared" si="2"/>
        <v>0</v>
      </c>
      <c r="P19" s="39"/>
      <c r="Q19" s="41">
        <f t="shared" si="3"/>
        <v>0</v>
      </c>
      <c r="R19" s="39"/>
      <c r="S19" s="41">
        <f t="shared" si="4"/>
        <v>0</v>
      </c>
      <c r="T19" s="39"/>
      <c r="U19" s="41">
        <f t="shared" si="5"/>
        <v>0</v>
      </c>
      <c r="V19" s="39"/>
      <c r="W19" s="41">
        <f t="shared" si="6"/>
        <v>0</v>
      </c>
      <c r="X19" s="39"/>
      <c r="Y19" s="41">
        <f t="shared" si="7"/>
        <v>0</v>
      </c>
      <c r="Z19" s="39"/>
      <c r="AA19" s="41">
        <f t="shared" si="8"/>
        <v>0</v>
      </c>
      <c r="AB19" s="39"/>
      <c r="AC19" s="41">
        <f t="shared" si="9"/>
        <v>0</v>
      </c>
      <c r="AD19" s="39">
        <f t="shared" si="10"/>
        <v>1021526933</v>
      </c>
      <c r="AE19" s="41">
        <f t="shared" si="11"/>
        <v>5.585412222899914</v>
      </c>
      <c r="AH19" s="76"/>
      <c r="AI19" s="77"/>
    </row>
    <row r="20" spans="1:35" ht="12.75" customHeight="1">
      <c r="A20" s="1"/>
      <c r="B20" s="42"/>
      <c r="C20" s="43" t="s">
        <v>17</v>
      </c>
      <c r="D20" s="44">
        <v>9553410000</v>
      </c>
      <c r="E20" s="45"/>
      <c r="F20" s="44">
        <v>0</v>
      </c>
      <c r="G20" s="46">
        <v>0</v>
      </c>
      <c r="H20" s="44">
        <v>408112433</v>
      </c>
      <c r="I20" s="46">
        <f t="shared" si="12"/>
        <v>4.271903257580278</v>
      </c>
      <c r="J20" s="44"/>
      <c r="K20" s="46">
        <f t="shared" si="0"/>
        <v>0</v>
      </c>
      <c r="L20" s="44"/>
      <c r="M20" s="46">
        <f t="shared" si="1"/>
        <v>0</v>
      </c>
      <c r="N20" s="44"/>
      <c r="O20" s="46">
        <f t="shared" si="2"/>
        <v>0</v>
      </c>
      <c r="P20" s="44"/>
      <c r="Q20" s="46">
        <f t="shared" si="3"/>
        <v>0</v>
      </c>
      <c r="R20" s="44"/>
      <c r="S20" s="46">
        <f t="shared" si="4"/>
        <v>0</v>
      </c>
      <c r="T20" s="44"/>
      <c r="U20" s="46">
        <f t="shared" si="5"/>
        <v>0</v>
      </c>
      <c r="V20" s="44"/>
      <c r="W20" s="46">
        <f t="shared" si="6"/>
        <v>0</v>
      </c>
      <c r="X20" s="44"/>
      <c r="Y20" s="46">
        <f t="shared" si="7"/>
        <v>0</v>
      </c>
      <c r="Z20" s="44"/>
      <c r="AA20" s="46">
        <f t="shared" si="8"/>
        <v>0</v>
      </c>
      <c r="AB20" s="44"/>
      <c r="AC20" s="46">
        <f t="shared" si="9"/>
        <v>0</v>
      </c>
      <c r="AD20" s="44">
        <f t="shared" si="10"/>
        <v>408112433</v>
      </c>
      <c r="AE20" s="46">
        <f t="shared" si="11"/>
        <v>4.271903257580278</v>
      </c>
      <c r="AH20" s="76"/>
      <c r="AI20" s="77"/>
    </row>
    <row r="21" spans="1:34" ht="12.75" customHeight="1">
      <c r="A21" s="1"/>
      <c r="B21" s="105" t="s">
        <v>18</v>
      </c>
      <c r="C21" s="106"/>
      <c r="D21" s="12">
        <f>SUM(D22:D25)</f>
        <v>99284384000</v>
      </c>
      <c r="E21" s="29"/>
      <c r="F21" s="12">
        <f>SUM(F22:F25)</f>
        <v>204729600</v>
      </c>
      <c r="G21" s="13">
        <v>0</v>
      </c>
      <c r="H21" s="12">
        <f>SUM(H22:H25)</f>
        <v>642657992</v>
      </c>
      <c r="I21" s="13">
        <f t="shared" si="12"/>
        <v>0.6472901035474018</v>
      </c>
      <c r="J21" s="12">
        <f>SUM(J22:J25)</f>
        <v>0</v>
      </c>
      <c r="K21" s="13">
        <f t="shared" si="0"/>
        <v>0</v>
      </c>
      <c r="L21" s="12">
        <f>SUM(L22:L25)</f>
        <v>0</v>
      </c>
      <c r="M21" s="13">
        <f t="shared" si="1"/>
        <v>0</v>
      </c>
      <c r="N21" s="12">
        <f>SUM(N22:N25)</f>
        <v>0</v>
      </c>
      <c r="O21" s="13">
        <f t="shared" si="2"/>
        <v>0</v>
      </c>
      <c r="P21" s="12">
        <f>SUM(P22:P25)</f>
        <v>0</v>
      </c>
      <c r="Q21" s="13">
        <f t="shared" si="3"/>
        <v>0</v>
      </c>
      <c r="R21" s="12">
        <f>SUM(R22:R25)</f>
        <v>0</v>
      </c>
      <c r="S21" s="13">
        <f t="shared" si="4"/>
        <v>0</v>
      </c>
      <c r="T21" s="12">
        <f>SUM(T22:T25)</f>
        <v>0</v>
      </c>
      <c r="U21" s="13">
        <f t="shared" si="5"/>
        <v>0</v>
      </c>
      <c r="V21" s="12">
        <f>SUM(V22:V25)</f>
        <v>0</v>
      </c>
      <c r="W21" s="13">
        <f t="shared" si="6"/>
        <v>0</v>
      </c>
      <c r="X21" s="12">
        <f>SUM(X22:X25)</f>
        <v>0</v>
      </c>
      <c r="Y21" s="13">
        <f t="shared" si="7"/>
        <v>0</v>
      </c>
      <c r="Z21" s="12">
        <f>SUM(Z22:Z25)</f>
        <v>0</v>
      </c>
      <c r="AA21" s="13">
        <f t="shared" si="8"/>
        <v>0</v>
      </c>
      <c r="AB21" s="12">
        <f>SUM(AB22:AB25)</f>
        <v>0</v>
      </c>
      <c r="AC21" s="13">
        <f t="shared" si="9"/>
        <v>0</v>
      </c>
      <c r="AD21" s="12">
        <f>SUM(AD22:AD25)</f>
        <v>847387592</v>
      </c>
      <c r="AE21" s="13">
        <f t="shared" si="11"/>
        <v>0.8534953412210323</v>
      </c>
      <c r="AH21" s="76"/>
    </row>
    <row r="22" spans="1:35" ht="12.75" customHeight="1">
      <c r="A22" s="1"/>
      <c r="B22" s="32"/>
      <c r="C22" s="55" t="s">
        <v>19</v>
      </c>
      <c r="D22" s="34">
        <v>580000000</v>
      </c>
      <c r="E22" s="47"/>
      <c r="F22" s="83">
        <v>0</v>
      </c>
      <c r="G22" s="36">
        <v>0</v>
      </c>
      <c r="H22" s="34">
        <v>13135649</v>
      </c>
      <c r="I22" s="36">
        <f t="shared" si="12"/>
        <v>2.2647670689655173</v>
      </c>
      <c r="J22" s="34"/>
      <c r="K22" s="36">
        <f t="shared" si="0"/>
        <v>0</v>
      </c>
      <c r="L22" s="34"/>
      <c r="M22" s="36">
        <f t="shared" si="1"/>
        <v>0</v>
      </c>
      <c r="N22" s="34"/>
      <c r="O22" s="36">
        <f t="shared" si="2"/>
        <v>0</v>
      </c>
      <c r="P22" s="34"/>
      <c r="Q22" s="36">
        <f t="shared" si="3"/>
        <v>0</v>
      </c>
      <c r="R22" s="34"/>
      <c r="S22" s="36">
        <f t="shared" si="4"/>
        <v>0</v>
      </c>
      <c r="T22" s="34"/>
      <c r="U22" s="36">
        <f t="shared" si="5"/>
        <v>0</v>
      </c>
      <c r="V22" s="34"/>
      <c r="W22" s="36">
        <f t="shared" si="6"/>
        <v>0</v>
      </c>
      <c r="X22" s="34"/>
      <c r="Y22" s="36">
        <f t="shared" si="7"/>
        <v>0</v>
      </c>
      <c r="Z22" s="34"/>
      <c r="AA22" s="36">
        <f t="shared" si="8"/>
        <v>0</v>
      </c>
      <c r="AB22" s="34"/>
      <c r="AC22" s="36">
        <f t="shared" si="9"/>
        <v>0</v>
      </c>
      <c r="AD22" s="34">
        <f t="shared" si="10"/>
        <v>13135649</v>
      </c>
      <c r="AE22" s="36">
        <f t="shared" si="11"/>
        <v>2.2647670689655173</v>
      </c>
      <c r="AH22" s="76"/>
      <c r="AI22" s="77"/>
    </row>
    <row r="23" spans="1:35" ht="12.75" customHeight="1">
      <c r="A23" s="1"/>
      <c r="B23" s="37"/>
      <c r="C23" s="56" t="s">
        <v>20</v>
      </c>
      <c r="D23" s="39">
        <v>85289968000</v>
      </c>
      <c r="E23" s="48"/>
      <c r="F23" s="83">
        <v>0</v>
      </c>
      <c r="G23" s="41">
        <v>0</v>
      </c>
      <c r="H23" s="39">
        <v>410315465</v>
      </c>
      <c r="I23" s="41">
        <f t="shared" si="12"/>
        <v>0.4810829158711843</v>
      </c>
      <c r="J23" s="39"/>
      <c r="K23" s="41">
        <f t="shared" si="0"/>
        <v>0</v>
      </c>
      <c r="L23" s="39"/>
      <c r="M23" s="41">
        <f t="shared" si="1"/>
        <v>0</v>
      </c>
      <c r="N23" s="39"/>
      <c r="O23" s="41">
        <f t="shared" si="2"/>
        <v>0</v>
      </c>
      <c r="P23" s="39"/>
      <c r="Q23" s="41">
        <f t="shared" si="3"/>
        <v>0</v>
      </c>
      <c r="R23" s="39"/>
      <c r="S23" s="41">
        <f t="shared" si="4"/>
        <v>0</v>
      </c>
      <c r="T23" s="39"/>
      <c r="U23" s="41">
        <f t="shared" si="5"/>
        <v>0</v>
      </c>
      <c r="V23" s="39"/>
      <c r="W23" s="41">
        <f t="shared" si="6"/>
        <v>0</v>
      </c>
      <c r="X23" s="39"/>
      <c r="Y23" s="41">
        <f t="shared" si="7"/>
        <v>0</v>
      </c>
      <c r="Z23" s="39"/>
      <c r="AA23" s="41">
        <f t="shared" si="8"/>
        <v>0</v>
      </c>
      <c r="AB23" s="39"/>
      <c r="AC23" s="41">
        <f t="shared" si="9"/>
        <v>0</v>
      </c>
      <c r="AD23" s="39">
        <f t="shared" si="10"/>
        <v>410315465</v>
      </c>
      <c r="AE23" s="41">
        <f t="shared" si="11"/>
        <v>0.4810829158711843</v>
      </c>
      <c r="AH23" s="76"/>
      <c r="AI23" s="77"/>
    </row>
    <row r="24" spans="1:35" ht="12.75" customHeight="1">
      <c r="A24" s="1"/>
      <c r="B24" s="37"/>
      <c r="C24" s="56" t="s">
        <v>21</v>
      </c>
      <c r="D24" s="39">
        <v>7068336000</v>
      </c>
      <c r="E24" s="48"/>
      <c r="F24" s="39">
        <v>204729600</v>
      </c>
      <c r="G24" s="41">
        <v>0</v>
      </c>
      <c r="H24" s="39">
        <v>97472630</v>
      </c>
      <c r="I24" s="41">
        <f t="shared" si="12"/>
        <v>1.3790039126606317</v>
      </c>
      <c r="J24" s="39"/>
      <c r="K24" s="41">
        <f t="shared" si="0"/>
        <v>0</v>
      </c>
      <c r="L24" s="39"/>
      <c r="M24" s="41">
        <f t="shared" si="1"/>
        <v>0</v>
      </c>
      <c r="N24" s="39"/>
      <c r="O24" s="41">
        <f t="shared" si="2"/>
        <v>0</v>
      </c>
      <c r="P24" s="39"/>
      <c r="Q24" s="41">
        <f t="shared" si="3"/>
        <v>0</v>
      </c>
      <c r="R24" s="39"/>
      <c r="S24" s="41">
        <f t="shared" si="4"/>
        <v>0</v>
      </c>
      <c r="T24" s="39"/>
      <c r="U24" s="41">
        <f t="shared" si="5"/>
        <v>0</v>
      </c>
      <c r="V24" s="39"/>
      <c r="W24" s="41">
        <f t="shared" si="6"/>
        <v>0</v>
      </c>
      <c r="X24" s="39"/>
      <c r="Y24" s="41">
        <f t="shared" si="7"/>
        <v>0</v>
      </c>
      <c r="Z24" s="39"/>
      <c r="AA24" s="41">
        <f t="shared" si="8"/>
        <v>0</v>
      </c>
      <c r="AB24" s="39"/>
      <c r="AC24" s="41">
        <f t="shared" si="9"/>
        <v>0</v>
      </c>
      <c r="AD24" s="39">
        <f t="shared" si="10"/>
        <v>302202230</v>
      </c>
      <c r="AE24" s="41">
        <f t="shared" si="11"/>
        <v>4.2754366798635495</v>
      </c>
      <c r="AH24" s="76"/>
      <c r="AI24" s="77"/>
    </row>
    <row r="25" spans="1:35" ht="12.75" customHeight="1">
      <c r="A25" s="1"/>
      <c r="B25" s="42"/>
      <c r="C25" s="57" t="s">
        <v>22</v>
      </c>
      <c r="D25" s="44">
        <v>6346080000</v>
      </c>
      <c r="E25" s="49"/>
      <c r="F25" s="83">
        <v>0</v>
      </c>
      <c r="G25" s="46">
        <v>0</v>
      </c>
      <c r="H25" s="44">
        <v>121734248</v>
      </c>
      <c r="I25" s="46">
        <f t="shared" si="12"/>
        <v>1.9182589567102841</v>
      </c>
      <c r="J25" s="44"/>
      <c r="K25" s="46">
        <f t="shared" si="0"/>
        <v>0</v>
      </c>
      <c r="L25" s="44"/>
      <c r="M25" s="46">
        <f t="shared" si="1"/>
        <v>0</v>
      </c>
      <c r="N25" s="44"/>
      <c r="O25" s="46">
        <f t="shared" si="2"/>
        <v>0</v>
      </c>
      <c r="P25" s="44"/>
      <c r="Q25" s="46">
        <f t="shared" si="3"/>
        <v>0</v>
      </c>
      <c r="R25" s="44"/>
      <c r="S25" s="46">
        <f t="shared" si="4"/>
        <v>0</v>
      </c>
      <c r="T25" s="44"/>
      <c r="U25" s="46">
        <f t="shared" si="5"/>
        <v>0</v>
      </c>
      <c r="V25" s="44"/>
      <c r="W25" s="46">
        <f t="shared" si="6"/>
        <v>0</v>
      </c>
      <c r="X25" s="44"/>
      <c r="Y25" s="46">
        <f t="shared" si="7"/>
        <v>0</v>
      </c>
      <c r="Z25" s="44"/>
      <c r="AA25" s="46">
        <f t="shared" si="8"/>
        <v>0</v>
      </c>
      <c r="AB25" s="44"/>
      <c r="AC25" s="46">
        <f t="shared" si="9"/>
        <v>0</v>
      </c>
      <c r="AD25" s="44">
        <f t="shared" si="10"/>
        <v>121734248</v>
      </c>
      <c r="AE25" s="46">
        <f t="shared" si="11"/>
        <v>1.9182589567102841</v>
      </c>
      <c r="AH25" s="76"/>
      <c r="AI25" s="77"/>
    </row>
    <row r="26" spans="1:34" ht="12.75" customHeight="1">
      <c r="A26" s="1"/>
      <c r="B26" s="105" t="s">
        <v>23</v>
      </c>
      <c r="C26" s="106"/>
      <c r="D26" s="12">
        <f>SUM(D27:D29)</f>
        <v>4504614000</v>
      </c>
      <c r="E26" s="29"/>
      <c r="F26" s="12">
        <f>SUM(F27:F29)</f>
        <v>64715000</v>
      </c>
      <c r="G26" s="13">
        <v>0</v>
      </c>
      <c r="H26" s="12">
        <f>SUM(H27:H29)</f>
        <v>285968000</v>
      </c>
      <c r="I26" s="13">
        <f t="shared" si="12"/>
        <v>6.3483352846659</v>
      </c>
      <c r="J26" s="12">
        <f>SUM(J27:J29)</f>
        <v>0</v>
      </c>
      <c r="K26" s="13">
        <f t="shared" si="0"/>
        <v>0</v>
      </c>
      <c r="L26" s="12">
        <f>SUM(L27:L29)</f>
        <v>0</v>
      </c>
      <c r="M26" s="13">
        <f t="shared" si="1"/>
        <v>0</v>
      </c>
      <c r="N26" s="12">
        <f>SUM(N27:N29)</f>
        <v>0</v>
      </c>
      <c r="O26" s="13">
        <f t="shared" si="2"/>
        <v>0</v>
      </c>
      <c r="P26" s="12">
        <f>SUM(P27:P29)</f>
        <v>0</v>
      </c>
      <c r="Q26" s="13">
        <f t="shared" si="3"/>
        <v>0</v>
      </c>
      <c r="R26" s="12">
        <f>SUM(R27:R29)</f>
        <v>0</v>
      </c>
      <c r="S26" s="13">
        <f t="shared" si="4"/>
        <v>0</v>
      </c>
      <c r="T26" s="12">
        <f>SUM(T27:T29)</f>
        <v>0</v>
      </c>
      <c r="U26" s="13">
        <f t="shared" si="5"/>
        <v>0</v>
      </c>
      <c r="V26" s="12">
        <f>SUM(V27:V29)</f>
        <v>0</v>
      </c>
      <c r="W26" s="13">
        <f t="shared" si="6"/>
        <v>0</v>
      </c>
      <c r="X26" s="12">
        <f>SUM(X27:X29)</f>
        <v>0</v>
      </c>
      <c r="Y26" s="13">
        <f t="shared" si="7"/>
        <v>0</v>
      </c>
      <c r="Z26" s="12">
        <f>SUM(Z27:Z29)</f>
        <v>0</v>
      </c>
      <c r="AA26" s="13">
        <f t="shared" si="8"/>
        <v>0</v>
      </c>
      <c r="AB26" s="12">
        <f>SUM(AB27:AB29)</f>
        <v>0</v>
      </c>
      <c r="AC26" s="13">
        <f t="shared" si="9"/>
        <v>0</v>
      </c>
      <c r="AD26" s="12">
        <f>SUM(AD27:AD29)</f>
        <v>350683000</v>
      </c>
      <c r="AE26" s="13">
        <f t="shared" si="11"/>
        <v>7.784973362867495</v>
      </c>
      <c r="AH26" s="76"/>
    </row>
    <row r="27" spans="1:35" ht="12.75" customHeight="1">
      <c r="A27" s="1"/>
      <c r="B27" s="32"/>
      <c r="C27" s="33" t="s">
        <v>24</v>
      </c>
      <c r="D27" s="34">
        <v>571062000</v>
      </c>
      <c r="E27" s="35"/>
      <c r="F27" s="34">
        <v>0</v>
      </c>
      <c r="G27" s="36">
        <v>0</v>
      </c>
      <c r="H27" s="34">
        <v>0</v>
      </c>
      <c r="I27" s="36">
        <v>0</v>
      </c>
      <c r="J27" s="34"/>
      <c r="K27" s="36">
        <f t="shared" si="0"/>
        <v>0</v>
      </c>
      <c r="L27" s="34"/>
      <c r="M27" s="36">
        <f t="shared" si="1"/>
        <v>0</v>
      </c>
      <c r="N27" s="34"/>
      <c r="O27" s="36">
        <f t="shared" si="2"/>
        <v>0</v>
      </c>
      <c r="P27" s="34"/>
      <c r="Q27" s="36">
        <f t="shared" si="3"/>
        <v>0</v>
      </c>
      <c r="R27" s="34">
        <v>0</v>
      </c>
      <c r="S27" s="36">
        <f t="shared" si="4"/>
        <v>0</v>
      </c>
      <c r="T27" s="34"/>
      <c r="U27" s="36">
        <f t="shared" si="5"/>
        <v>0</v>
      </c>
      <c r="V27" s="34"/>
      <c r="W27" s="36">
        <f t="shared" si="6"/>
        <v>0</v>
      </c>
      <c r="X27" s="34"/>
      <c r="Y27" s="36">
        <f t="shared" si="7"/>
        <v>0</v>
      </c>
      <c r="Z27" s="34"/>
      <c r="AA27" s="36">
        <f t="shared" si="8"/>
        <v>0</v>
      </c>
      <c r="AB27" s="34"/>
      <c r="AC27" s="36">
        <f t="shared" si="9"/>
        <v>0</v>
      </c>
      <c r="AD27" s="34">
        <f t="shared" si="10"/>
        <v>0</v>
      </c>
      <c r="AE27" s="36">
        <f t="shared" si="11"/>
        <v>0</v>
      </c>
      <c r="AH27" s="76"/>
      <c r="AI27" s="77"/>
    </row>
    <row r="28" spans="1:35" ht="12.75" customHeight="1">
      <c r="A28" s="1"/>
      <c r="B28" s="37"/>
      <c r="C28" s="38" t="s">
        <v>25</v>
      </c>
      <c r="D28" s="39">
        <v>1433552000</v>
      </c>
      <c r="E28" s="40"/>
      <c r="F28" s="39">
        <v>0</v>
      </c>
      <c r="G28" s="41">
        <v>0</v>
      </c>
      <c r="H28" s="39">
        <v>0</v>
      </c>
      <c r="I28" s="41">
        <v>0</v>
      </c>
      <c r="J28" s="39"/>
      <c r="K28" s="41">
        <f t="shared" si="0"/>
        <v>0</v>
      </c>
      <c r="L28" s="39"/>
      <c r="M28" s="41">
        <f t="shared" si="1"/>
        <v>0</v>
      </c>
      <c r="N28" s="39"/>
      <c r="O28" s="41">
        <f t="shared" si="2"/>
        <v>0</v>
      </c>
      <c r="P28" s="39"/>
      <c r="Q28" s="41">
        <f t="shared" si="3"/>
        <v>0</v>
      </c>
      <c r="R28" s="39">
        <v>0</v>
      </c>
      <c r="S28" s="41">
        <f t="shared" si="4"/>
        <v>0</v>
      </c>
      <c r="T28" s="39"/>
      <c r="U28" s="41">
        <f t="shared" si="5"/>
        <v>0</v>
      </c>
      <c r="V28" s="39"/>
      <c r="W28" s="41">
        <f t="shared" si="6"/>
        <v>0</v>
      </c>
      <c r="X28" s="39"/>
      <c r="Y28" s="41">
        <f t="shared" si="7"/>
        <v>0</v>
      </c>
      <c r="Z28" s="39"/>
      <c r="AA28" s="41">
        <f t="shared" si="8"/>
        <v>0</v>
      </c>
      <c r="AB28" s="39"/>
      <c r="AC28" s="41">
        <f t="shared" si="9"/>
        <v>0</v>
      </c>
      <c r="AD28" s="39">
        <f t="shared" si="10"/>
        <v>0</v>
      </c>
      <c r="AE28" s="41">
        <f t="shared" si="11"/>
        <v>0</v>
      </c>
      <c r="AF28" s="59">
        <v>374684527</v>
      </c>
      <c r="AG28" s="62"/>
      <c r="AH28" s="76"/>
      <c r="AI28" s="77"/>
    </row>
    <row r="29" spans="1:35" ht="12.75" customHeight="1">
      <c r="A29" s="1"/>
      <c r="B29" s="42"/>
      <c r="C29" s="43" t="s">
        <v>26</v>
      </c>
      <c r="D29" s="44">
        <v>2500000000</v>
      </c>
      <c r="E29" s="45"/>
      <c r="F29" s="44">
        <v>64715000</v>
      </c>
      <c r="G29" s="46">
        <v>0</v>
      </c>
      <c r="H29" s="44">
        <v>285968000</v>
      </c>
      <c r="I29" s="46">
        <v>0</v>
      </c>
      <c r="J29" s="44"/>
      <c r="K29" s="46">
        <f t="shared" si="0"/>
        <v>0</v>
      </c>
      <c r="L29" s="44"/>
      <c r="M29" s="46">
        <f t="shared" si="1"/>
        <v>0</v>
      </c>
      <c r="N29" s="44"/>
      <c r="O29" s="46">
        <f t="shared" si="2"/>
        <v>0</v>
      </c>
      <c r="P29" s="44"/>
      <c r="Q29" s="46">
        <f t="shared" si="3"/>
        <v>0</v>
      </c>
      <c r="R29" s="44">
        <v>0</v>
      </c>
      <c r="S29" s="46">
        <f t="shared" si="4"/>
        <v>0</v>
      </c>
      <c r="T29" s="44"/>
      <c r="U29" s="46">
        <f t="shared" si="5"/>
        <v>0</v>
      </c>
      <c r="V29" s="44"/>
      <c r="W29" s="46">
        <f t="shared" si="6"/>
        <v>0</v>
      </c>
      <c r="X29" s="44"/>
      <c r="Y29" s="46">
        <f t="shared" si="7"/>
        <v>0</v>
      </c>
      <c r="Z29" s="44"/>
      <c r="AA29" s="46">
        <f t="shared" si="8"/>
        <v>0</v>
      </c>
      <c r="AB29" s="44"/>
      <c r="AC29" s="46">
        <f t="shared" si="9"/>
        <v>0</v>
      </c>
      <c r="AD29" s="44">
        <f t="shared" si="10"/>
        <v>350683000</v>
      </c>
      <c r="AE29" s="46">
        <f t="shared" si="11"/>
        <v>14.02732</v>
      </c>
      <c r="AF29" s="60">
        <v>2200203304</v>
      </c>
      <c r="AG29" s="62"/>
      <c r="AH29" s="76"/>
      <c r="AI29" s="77"/>
    </row>
    <row r="30" spans="1:34" ht="12.75" customHeight="1">
      <c r="A30" s="1"/>
      <c r="B30" s="105" t="s">
        <v>27</v>
      </c>
      <c r="C30" s="106"/>
      <c r="D30" s="12">
        <f>D31+D32+D33+D36+D37+D38</f>
        <v>503516210000</v>
      </c>
      <c r="E30" s="29"/>
      <c r="F30" s="12">
        <f>F31+F32+F33+F36+F37+F38</f>
        <v>50593223341</v>
      </c>
      <c r="G30" s="13">
        <v>6.75267367</v>
      </c>
      <c r="H30" s="12">
        <f>H31+H32+H33+H36+H37+H38</f>
        <v>34621567429</v>
      </c>
      <c r="I30" s="13">
        <f aca="true" t="shared" si="13" ref="I30:I39">H30/$D30*100</f>
        <v>6.8759588552273225</v>
      </c>
      <c r="J30" s="12">
        <f>J31+J32+J33+J36+J37+J38</f>
        <v>0</v>
      </c>
      <c r="K30" s="13">
        <f t="shared" si="0"/>
        <v>0</v>
      </c>
      <c r="L30" s="12">
        <f>L31+L32+L33+L36+L37+L38</f>
        <v>0</v>
      </c>
      <c r="M30" s="13">
        <f t="shared" si="1"/>
        <v>0</v>
      </c>
      <c r="N30" s="12">
        <f>N31+N32+N33+N36+N37+N38</f>
        <v>0</v>
      </c>
      <c r="O30" s="13">
        <f t="shared" si="2"/>
        <v>0</v>
      </c>
      <c r="P30" s="12">
        <f>P31+P32+P33+P36+P37+P38</f>
        <v>0</v>
      </c>
      <c r="Q30" s="13">
        <f t="shared" si="3"/>
        <v>0</v>
      </c>
      <c r="R30" s="12">
        <f>R31+R32+R33+R36+R37+R38</f>
        <v>0</v>
      </c>
      <c r="S30" s="13">
        <f t="shared" si="4"/>
        <v>0</v>
      </c>
      <c r="T30" s="12">
        <f>T31+T32+T33+T36+T37+T38</f>
        <v>0</v>
      </c>
      <c r="U30" s="13">
        <f t="shared" si="5"/>
        <v>0</v>
      </c>
      <c r="V30" s="12">
        <f>V31+V32+V33+V36+V37+V38</f>
        <v>0</v>
      </c>
      <c r="W30" s="13">
        <f t="shared" si="6"/>
        <v>0</v>
      </c>
      <c r="X30" s="12">
        <f>X31+X32+X33+X36+X37+X38</f>
        <v>0</v>
      </c>
      <c r="Y30" s="13">
        <f t="shared" si="7"/>
        <v>0</v>
      </c>
      <c r="Z30" s="12">
        <f>Z31+Z32+Z33+Z36+Z37+Z38</f>
        <v>0</v>
      </c>
      <c r="AA30" s="13">
        <f t="shared" si="8"/>
        <v>0</v>
      </c>
      <c r="AB30" s="12">
        <f>AB31+AB32+AB33+AB36+AB37+AB38</f>
        <v>0</v>
      </c>
      <c r="AC30" s="13">
        <f t="shared" si="9"/>
        <v>0</v>
      </c>
      <c r="AD30" s="12">
        <f>AD31+AD32+AD33+AD36+AD37+AD38</f>
        <v>85214790770</v>
      </c>
      <c r="AE30" s="13">
        <f t="shared" si="11"/>
        <v>16.923941886597852</v>
      </c>
      <c r="AH30" s="76"/>
    </row>
    <row r="31" spans="1:35" ht="12.75" customHeight="1">
      <c r="A31" s="1"/>
      <c r="B31" s="32"/>
      <c r="C31" s="33" t="s">
        <v>28</v>
      </c>
      <c r="D31" s="34">
        <v>2946243000</v>
      </c>
      <c r="E31" s="35"/>
      <c r="F31" s="34"/>
      <c r="G31" s="36">
        <f aca="true" t="shared" si="14" ref="G31:G39">F31/$D31*100</f>
        <v>0</v>
      </c>
      <c r="H31" s="34">
        <v>0</v>
      </c>
      <c r="I31" s="36">
        <f t="shared" si="13"/>
        <v>0</v>
      </c>
      <c r="J31" s="34"/>
      <c r="K31" s="36">
        <f t="shared" si="0"/>
        <v>0</v>
      </c>
      <c r="L31" s="34"/>
      <c r="M31" s="36">
        <f t="shared" si="1"/>
        <v>0</v>
      </c>
      <c r="N31" s="34"/>
      <c r="O31" s="36">
        <f t="shared" si="2"/>
        <v>0</v>
      </c>
      <c r="P31" s="34"/>
      <c r="Q31" s="36">
        <f t="shared" si="3"/>
        <v>0</v>
      </c>
      <c r="R31" s="34"/>
      <c r="S31" s="36">
        <f t="shared" si="4"/>
        <v>0</v>
      </c>
      <c r="T31" s="34"/>
      <c r="U31" s="36">
        <f t="shared" si="5"/>
        <v>0</v>
      </c>
      <c r="V31" s="34"/>
      <c r="W31" s="36">
        <f t="shared" si="6"/>
        <v>0</v>
      </c>
      <c r="X31" s="34"/>
      <c r="Y31" s="36">
        <f t="shared" si="7"/>
        <v>0</v>
      </c>
      <c r="Z31" s="34"/>
      <c r="AA31" s="36">
        <f t="shared" si="8"/>
        <v>0</v>
      </c>
      <c r="AB31" s="34"/>
      <c r="AC31" s="36">
        <f t="shared" si="9"/>
        <v>0</v>
      </c>
      <c r="AD31" s="34">
        <f t="shared" si="10"/>
        <v>0</v>
      </c>
      <c r="AE31" s="36">
        <f>AD31/$D31*100</f>
        <v>0</v>
      </c>
      <c r="AH31" s="76"/>
      <c r="AI31" s="77"/>
    </row>
    <row r="32" spans="1:35" ht="12.75" customHeight="1">
      <c r="A32" s="1"/>
      <c r="B32" s="37"/>
      <c r="C32" s="38" t="s">
        <v>29</v>
      </c>
      <c r="D32" s="39">
        <v>123868751000</v>
      </c>
      <c r="E32" s="40"/>
      <c r="F32" s="83">
        <v>905902634</v>
      </c>
      <c r="G32" s="41">
        <f t="shared" si="14"/>
        <v>0.7313407350010335</v>
      </c>
      <c r="H32" s="39">
        <v>2647465410</v>
      </c>
      <c r="I32" s="41">
        <f t="shared" si="13"/>
        <v>2.137315011757889</v>
      </c>
      <c r="J32" s="39"/>
      <c r="K32" s="41">
        <f t="shared" si="0"/>
        <v>0</v>
      </c>
      <c r="L32" s="39"/>
      <c r="M32" s="41">
        <f t="shared" si="1"/>
        <v>0</v>
      </c>
      <c r="N32" s="39"/>
      <c r="O32" s="41">
        <f t="shared" si="2"/>
        <v>0</v>
      </c>
      <c r="P32" s="39"/>
      <c r="Q32" s="41">
        <f t="shared" si="3"/>
        <v>0</v>
      </c>
      <c r="R32" s="39"/>
      <c r="S32" s="41">
        <f t="shared" si="4"/>
        <v>0</v>
      </c>
      <c r="T32" s="39"/>
      <c r="U32" s="41">
        <f t="shared" si="5"/>
        <v>0</v>
      </c>
      <c r="V32" s="39"/>
      <c r="W32" s="41">
        <f t="shared" si="6"/>
        <v>0</v>
      </c>
      <c r="X32" s="39"/>
      <c r="Y32" s="41">
        <f t="shared" si="7"/>
        <v>0</v>
      </c>
      <c r="Z32" s="39"/>
      <c r="AA32" s="41">
        <f t="shared" si="8"/>
        <v>0</v>
      </c>
      <c r="AB32" s="39"/>
      <c r="AC32" s="41">
        <f t="shared" si="9"/>
        <v>0</v>
      </c>
      <c r="AD32" s="39">
        <f t="shared" si="10"/>
        <v>3553368044</v>
      </c>
      <c r="AE32" s="41">
        <f t="shared" si="11"/>
        <v>2.868655746758922</v>
      </c>
      <c r="AH32" s="76"/>
      <c r="AI32" s="77"/>
    </row>
    <row r="33" spans="1:35" ht="12.75" customHeight="1">
      <c r="A33" s="1"/>
      <c r="B33" s="37"/>
      <c r="C33" s="38" t="s">
        <v>30</v>
      </c>
      <c r="D33" s="50">
        <f>SUM(D34:D35)</f>
        <v>360600383000</v>
      </c>
      <c r="E33" s="40"/>
      <c r="F33" s="50">
        <f>SUM(F34:F35)</f>
        <v>49659837707</v>
      </c>
      <c r="G33" s="41">
        <f t="shared" si="14"/>
        <v>13.771432324574098</v>
      </c>
      <c r="H33" s="50">
        <f>SUM(H34:H35)</f>
        <v>31450982609</v>
      </c>
      <c r="I33" s="41">
        <f t="shared" si="13"/>
        <v>8.721838381685801</v>
      </c>
      <c r="J33" s="50">
        <f>SUM(J34:J35)</f>
        <v>0</v>
      </c>
      <c r="K33" s="41">
        <f t="shared" si="0"/>
        <v>0</v>
      </c>
      <c r="L33" s="50">
        <f>SUM(L34:L35)</f>
        <v>0</v>
      </c>
      <c r="M33" s="41">
        <f t="shared" si="1"/>
        <v>0</v>
      </c>
      <c r="N33" s="50">
        <f>SUM(N34:N35)</f>
        <v>0</v>
      </c>
      <c r="O33" s="41">
        <f t="shared" si="2"/>
        <v>0</v>
      </c>
      <c r="P33" s="50">
        <f>SUM(P34:P35)</f>
        <v>0</v>
      </c>
      <c r="Q33" s="41">
        <f t="shared" si="3"/>
        <v>0</v>
      </c>
      <c r="R33" s="50">
        <f>SUM(R34:R35)</f>
        <v>0</v>
      </c>
      <c r="S33" s="41">
        <f t="shared" si="4"/>
        <v>0</v>
      </c>
      <c r="T33" s="50">
        <f>SUM(T34:T35)</f>
        <v>0</v>
      </c>
      <c r="U33" s="41">
        <f t="shared" si="5"/>
        <v>0</v>
      </c>
      <c r="V33" s="50">
        <f>SUM(V34:V35)</f>
        <v>0</v>
      </c>
      <c r="W33" s="41">
        <f t="shared" si="6"/>
        <v>0</v>
      </c>
      <c r="X33" s="50">
        <f>SUM(X34:X35)</f>
        <v>0</v>
      </c>
      <c r="Y33" s="41">
        <f t="shared" si="7"/>
        <v>0</v>
      </c>
      <c r="Z33" s="50">
        <f>SUM(Z34:Z35)</f>
        <v>0</v>
      </c>
      <c r="AA33" s="41">
        <f t="shared" si="8"/>
        <v>0</v>
      </c>
      <c r="AB33" s="50">
        <f>SUM(AB34:AB35)</f>
        <v>0</v>
      </c>
      <c r="AC33" s="41">
        <f t="shared" si="9"/>
        <v>0</v>
      </c>
      <c r="AD33" s="39">
        <f t="shared" si="10"/>
        <v>81110820316</v>
      </c>
      <c r="AE33" s="41">
        <f t="shared" si="11"/>
        <v>22.4932707062599</v>
      </c>
      <c r="AH33" s="76"/>
      <c r="AI33" s="77"/>
    </row>
    <row r="34" spans="1:35" ht="12.75">
      <c r="A34" s="1"/>
      <c r="B34" s="37"/>
      <c r="C34" s="51" t="s">
        <v>31</v>
      </c>
      <c r="D34" s="52">
        <v>17629376000</v>
      </c>
      <c r="E34" s="53"/>
      <c r="F34" s="52">
        <v>910015400</v>
      </c>
      <c r="G34" s="54">
        <f t="shared" si="14"/>
        <v>5.161926321158503</v>
      </c>
      <c r="H34" s="52">
        <v>1722975139</v>
      </c>
      <c r="I34" s="54">
        <f t="shared" si="13"/>
        <v>9.773318913840171</v>
      </c>
      <c r="J34" s="52"/>
      <c r="K34" s="54">
        <f t="shared" si="0"/>
        <v>0</v>
      </c>
      <c r="L34" s="52"/>
      <c r="M34" s="54">
        <f t="shared" si="1"/>
        <v>0</v>
      </c>
      <c r="N34" s="52"/>
      <c r="O34" s="54">
        <f t="shared" si="2"/>
        <v>0</v>
      </c>
      <c r="P34" s="52"/>
      <c r="Q34" s="54">
        <f t="shared" si="3"/>
        <v>0</v>
      </c>
      <c r="R34" s="52"/>
      <c r="S34" s="54">
        <f t="shared" si="4"/>
        <v>0</v>
      </c>
      <c r="T34" s="52"/>
      <c r="U34" s="54">
        <f t="shared" si="5"/>
        <v>0</v>
      </c>
      <c r="V34" s="52"/>
      <c r="W34" s="54">
        <f t="shared" si="6"/>
        <v>0</v>
      </c>
      <c r="X34" s="52"/>
      <c r="Y34" s="54">
        <f t="shared" si="7"/>
        <v>0</v>
      </c>
      <c r="Z34" s="52"/>
      <c r="AA34" s="54">
        <f t="shared" si="8"/>
        <v>0</v>
      </c>
      <c r="AB34" s="52"/>
      <c r="AC34" s="54">
        <f t="shared" si="9"/>
        <v>0</v>
      </c>
      <c r="AD34" s="39">
        <f t="shared" si="10"/>
        <v>2632990539</v>
      </c>
      <c r="AE34" s="54">
        <f t="shared" si="11"/>
        <v>14.935245234998677</v>
      </c>
      <c r="AH34" s="76"/>
      <c r="AI34" s="77"/>
    </row>
    <row r="35" spans="1:35" ht="12.75">
      <c r="A35" s="1"/>
      <c r="B35" s="37"/>
      <c r="C35" s="51" t="s">
        <v>32</v>
      </c>
      <c r="D35" s="52">
        <v>342971007000</v>
      </c>
      <c r="E35" s="53"/>
      <c r="F35" s="86">
        <v>48749822307</v>
      </c>
      <c r="G35" s="54">
        <f t="shared" si="14"/>
        <v>14.213977657592498</v>
      </c>
      <c r="H35" s="52">
        <v>29728007470</v>
      </c>
      <c r="I35" s="54">
        <f t="shared" si="13"/>
        <v>8.667790239773824</v>
      </c>
      <c r="J35" s="52"/>
      <c r="K35" s="54">
        <f t="shared" si="0"/>
        <v>0</v>
      </c>
      <c r="L35" s="52"/>
      <c r="M35" s="54">
        <f t="shared" si="1"/>
        <v>0</v>
      </c>
      <c r="N35" s="52"/>
      <c r="O35" s="54">
        <f t="shared" si="2"/>
        <v>0</v>
      </c>
      <c r="P35" s="52"/>
      <c r="Q35" s="54">
        <f t="shared" si="3"/>
        <v>0</v>
      </c>
      <c r="R35" s="52"/>
      <c r="S35" s="54">
        <f t="shared" si="4"/>
        <v>0</v>
      </c>
      <c r="T35" s="52"/>
      <c r="U35" s="54">
        <f t="shared" si="5"/>
        <v>0</v>
      </c>
      <c r="V35" s="52"/>
      <c r="W35" s="54">
        <f t="shared" si="6"/>
        <v>0</v>
      </c>
      <c r="X35" s="52"/>
      <c r="Y35" s="54">
        <f t="shared" si="7"/>
        <v>0</v>
      </c>
      <c r="Z35" s="52"/>
      <c r="AA35" s="54">
        <f t="shared" si="8"/>
        <v>0</v>
      </c>
      <c r="AB35" s="52"/>
      <c r="AC35" s="54">
        <f t="shared" si="9"/>
        <v>0</v>
      </c>
      <c r="AD35" s="39">
        <f t="shared" si="10"/>
        <v>78477829777</v>
      </c>
      <c r="AE35" s="54">
        <f t="shared" si="11"/>
        <v>22.881767897366323</v>
      </c>
      <c r="AG35" s="76"/>
      <c r="AH35" s="76"/>
      <c r="AI35" s="77"/>
    </row>
    <row r="36" spans="1:35" ht="12.75" customHeight="1">
      <c r="A36" s="1"/>
      <c r="B36" s="37"/>
      <c r="C36" s="38" t="s">
        <v>33</v>
      </c>
      <c r="D36" s="39">
        <v>3640684000</v>
      </c>
      <c r="E36" s="40"/>
      <c r="F36" s="39">
        <v>13736000</v>
      </c>
      <c r="G36" s="41">
        <f t="shared" si="14"/>
        <v>0.37729173968408136</v>
      </c>
      <c r="H36" s="39">
        <v>194809810</v>
      </c>
      <c r="I36" s="41">
        <f t="shared" si="13"/>
        <v>5.3509123560298</v>
      </c>
      <c r="J36" s="39"/>
      <c r="K36" s="41">
        <f t="shared" si="0"/>
        <v>0</v>
      </c>
      <c r="L36" s="39"/>
      <c r="M36" s="41">
        <f t="shared" si="1"/>
        <v>0</v>
      </c>
      <c r="N36" s="39"/>
      <c r="O36" s="41">
        <f t="shared" si="2"/>
        <v>0</v>
      </c>
      <c r="P36" s="39"/>
      <c r="Q36" s="41">
        <f t="shared" si="3"/>
        <v>0</v>
      </c>
      <c r="R36" s="39"/>
      <c r="S36" s="41">
        <f t="shared" si="4"/>
        <v>0</v>
      </c>
      <c r="T36" s="39"/>
      <c r="U36" s="41">
        <f t="shared" si="5"/>
        <v>0</v>
      </c>
      <c r="V36" s="39"/>
      <c r="W36" s="41">
        <f t="shared" si="6"/>
        <v>0</v>
      </c>
      <c r="X36" s="39"/>
      <c r="Y36" s="41">
        <f t="shared" si="7"/>
        <v>0</v>
      </c>
      <c r="Z36" s="39"/>
      <c r="AA36" s="41">
        <f t="shared" si="8"/>
        <v>0</v>
      </c>
      <c r="AB36" s="39"/>
      <c r="AC36" s="41">
        <f t="shared" si="9"/>
        <v>0</v>
      </c>
      <c r="AD36" s="39">
        <f t="shared" si="10"/>
        <v>208545810</v>
      </c>
      <c r="AE36" s="41">
        <f t="shared" si="11"/>
        <v>5.728204095713883</v>
      </c>
      <c r="AH36" s="76"/>
      <c r="AI36" s="77"/>
    </row>
    <row r="37" spans="1:35" ht="12.75" customHeight="1">
      <c r="A37" s="1"/>
      <c r="B37" s="63"/>
      <c r="C37" s="64" t="s">
        <v>34</v>
      </c>
      <c r="D37" s="65">
        <v>9265205000</v>
      </c>
      <c r="E37" s="66"/>
      <c r="F37" s="65">
        <v>0</v>
      </c>
      <c r="G37" s="89">
        <f t="shared" si="14"/>
        <v>0</v>
      </c>
      <c r="H37" s="65">
        <v>165417976</v>
      </c>
      <c r="I37" s="89">
        <f t="shared" si="13"/>
        <v>1.7853676847948858</v>
      </c>
      <c r="J37" s="65"/>
      <c r="K37" s="89">
        <f t="shared" si="0"/>
        <v>0</v>
      </c>
      <c r="L37" s="65"/>
      <c r="M37" s="89">
        <f t="shared" si="1"/>
        <v>0</v>
      </c>
      <c r="N37" s="65"/>
      <c r="O37" s="89">
        <f t="shared" si="2"/>
        <v>0</v>
      </c>
      <c r="P37" s="65"/>
      <c r="Q37" s="89">
        <f t="shared" si="3"/>
        <v>0</v>
      </c>
      <c r="R37" s="65"/>
      <c r="S37" s="89">
        <f t="shared" si="4"/>
        <v>0</v>
      </c>
      <c r="T37" s="65"/>
      <c r="U37" s="89">
        <f t="shared" si="5"/>
        <v>0</v>
      </c>
      <c r="V37" s="65"/>
      <c r="W37" s="89">
        <f t="shared" si="6"/>
        <v>0</v>
      </c>
      <c r="X37" s="65"/>
      <c r="Y37" s="89">
        <f t="shared" si="7"/>
        <v>0</v>
      </c>
      <c r="Z37" s="65"/>
      <c r="AA37" s="89">
        <f t="shared" si="8"/>
        <v>0</v>
      </c>
      <c r="AB37" s="65"/>
      <c r="AC37" s="89">
        <f t="shared" si="9"/>
        <v>0</v>
      </c>
      <c r="AD37" s="65">
        <f t="shared" si="10"/>
        <v>165417976</v>
      </c>
      <c r="AE37" s="89">
        <f t="shared" si="11"/>
        <v>1.7853676847948858</v>
      </c>
      <c r="AH37" s="76"/>
      <c r="AI37" s="77"/>
    </row>
    <row r="38" spans="1:35" ht="12.75" customHeight="1">
      <c r="A38" s="1"/>
      <c r="B38" s="42"/>
      <c r="C38" s="43" t="s">
        <v>66</v>
      </c>
      <c r="D38" s="44">
        <v>3194944000</v>
      </c>
      <c r="E38" s="45"/>
      <c r="F38" s="44">
        <v>13747000</v>
      </c>
      <c r="G38" s="89">
        <f t="shared" si="14"/>
        <v>0.43027358225997075</v>
      </c>
      <c r="H38" s="44">
        <v>162891624</v>
      </c>
      <c r="I38" s="89">
        <f t="shared" si="13"/>
        <v>5.098418751627571</v>
      </c>
      <c r="J38" s="44"/>
      <c r="K38" s="89">
        <f t="shared" si="0"/>
        <v>0</v>
      </c>
      <c r="L38" s="44"/>
      <c r="M38" s="89">
        <f t="shared" si="1"/>
        <v>0</v>
      </c>
      <c r="N38" s="44"/>
      <c r="O38" s="89">
        <f t="shared" si="2"/>
        <v>0</v>
      </c>
      <c r="P38" s="44"/>
      <c r="Q38" s="89">
        <f t="shared" si="3"/>
        <v>0</v>
      </c>
      <c r="R38" s="44"/>
      <c r="S38" s="89">
        <f t="shared" si="4"/>
        <v>0</v>
      </c>
      <c r="T38" s="44"/>
      <c r="U38" s="89">
        <f t="shared" si="5"/>
        <v>0</v>
      </c>
      <c r="V38" s="44"/>
      <c r="W38" s="89">
        <f t="shared" si="6"/>
        <v>0</v>
      </c>
      <c r="X38" s="44"/>
      <c r="Y38" s="46"/>
      <c r="Z38" s="44"/>
      <c r="AA38" s="46"/>
      <c r="AB38" s="44"/>
      <c r="AC38" s="46"/>
      <c r="AD38" s="65">
        <f t="shared" si="10"/>
        <v>176638624</v>
      </c>
      <c r="AE38" s="89">
        <f t="shared" si="11"/>
        <v>5.528692333887542</v>
      </c>
      <c r="AH38" s="76"/>
      <c r="AI38" s="77"/>
    </row>
    <row r="39" spans="1:34" ht="12.75">
      <c r="A39" s="1"/>
      <c r="B39" s="6"/>
      <c r="C39" s="58" t="s">
        <v>45</v>
      </c>
      <c r="D39" s="12">
        <f>SUM(D30,D26,D21,D15,D8)</f>
        <v>734218331000</v>
      </c>
      <c r="E39" s="29"/>
      <c r="F39" s="12">
        <f>SUM(F30,F26,F21,F15,F8)</f>
        <v>51889353148</v>
      </c>
      <c r="G39" s="13">
        <f t="shared" si="14"/>
        <v>7.067291969859575</v>
      </c>
      <c r="H39" s="12">
        <f>SUM(H30,H26,H21,H15,H8)</f>
        <v>39525560535</v>
      </c>
      <c r="I39" s="13">
        <f t="shared" si="13"/>
        <v>5.38335245337262</v>
      </c>
      <c r="J39" s="12">
        <f>SUM(J30,J26,J21,J15,J8)</f>
        <v>0</v>
      </c>
      <c r="K39" s="13">
        <f t="shared" si="0"/>
        <v>0</v>
      </c>
      <c r="L39" s="12">
        <f>SUM(L30,L26,L21,L15,L8)</f>
        <v>0</v>
      </c>
      <c r="M39" s="13">
        <f t="shared" si="1"/>
        <v>0</v>
      </c>
      <c r="N39" s="12">
        <f>SUM(N30,N26,N21,N15,N8)</f>
        <v>0</v>
      </c>
      <c r="O39" s="13">
        <f>N39/$D39*100</f>
        <v>0</v>
      </c>
      <c r="P39" s="12">
        <f>SUM(P30,P26,P21,P15,P8)</f>
        <v>0</v>
      </c>
      <c r="Q39" s="13">
        <f t="shared" si="3"/>
        <v>0</v>
      </c>
      <c r="R39" s="12">
        <f>SUM(R30,R26,R21,R15,R8)</f>
        <v>0</v>
      </c>
      <c r="S39" s="13">
        <f t="shared" si="4"/>
        <v>0</v>
      </c>
      <c r="T39" s="12">
        <f>SUM(T30,T26,T21,T15,T8)</f>
        <v>0</v>
      </c>
      <c r="U39" s="13">
        <f t="shared" si="5"/>
        <v>0</v>
      </c>
      <c r="V39" s="12">
        <f>SUM(V30,V26,V21,V15,V8)</f>
        <v>0</v>
      </c>
      <c r="W39" s="13">
        <f t="shared" si="6"/>
        <v>0</v>
      </c>
      <c r="X39" s="12">
        <f>SUM(X30,X26,X21,X15,X8)</f>
        <v>0</v>
      </c>
      <c r="Y39" s="13">
        <f t="shared" si="7"/>
        <v>0</v>
      </c>
      <c r="Z39" s="12">
        <f>SUM(Z30,Z26,Z21,Z15,Z8)</f>
        <v>0</v>
      </c>
      <c r="AA39" s="13">
        <f t="shared" si="8"/>
        <v>0</v>
      </c>
      <c r="AB39" s="12">
        <f>SUM(AB30,AB26,AB21,AB15,AB8)</f>
        <v>0</v>
      </c>
      <c r="AC39" s="13">
        <f t="shared" si="9"/>
        <v>0</v>
      </c>
      <c r="AD39" s="12">
        <f>SUM(AD30,AD26,AD21,AD15,AD8)</f>
        <v>90731565476</v>
      </c>
      <c r="AE39" s="13">
        <f t="shared" si="11"/>
        <v>12.35757289693711</v>
      </c>
      <c r="AH39" s="76"/>
    </row>
    <row r="40" spans="1:34" ht="12.75" customHeight="1" hidden="1">
      <c r="A40" s="1"/>
      <c r="B40" s="20"/>
      <c r="C40" s="30" t="s">
        <v>2</v>
      </c>
      <c r="D40" s="12">
        <v>0</v>
      </c>
      <c r="E40" s="29"/>
      <c r="F40" s="12">
        <v>0</v>
      </c>
      <c r="G40" s="13">
        <v>0</v>
      </c>
      <c r="H40" s="12">
        <v>0</v>
      </c>
      <c r="I40" s="13">
        <v>0</v>
      </c>
      <c r="J40" s="12">
        <v>0</v>
      </c>
      <c r="K40" s="13">
        <v>0</v>
      </c>
      <c r="L40" s="12">
        <v>0</v>
      </c>
      <c r="M40" s="13">
        <v>0</v>
      </c>
      <c r="N40" s="12">
        <v>0</v>
      </c>
      <c r="O40" s="13">
        <v>0</v>
      </c>
      <c r="P40" s="12">
        <v>0</v>
      </c>
      <c r="Q40" s="13">
        <v>0</v>
      </c>
      <c r="R40" s="12">
        <v>0</v>
      </c>
      <c r="S40" s="13">
        <v>0</v>
      </c>
      <c r="T40" s="12">
        <v>0</v>
      </c>
      <c r="U40" s="13">
        <v>0</v>
      </c>
      <c r="V40" s="12">
        <v>0</v>
      </c>
      <c r="W40" s="13">
        <v>0</v>
      </c>
      <c r="X40" s="12">
        <v>0</v>
      </c>
      <c r="Y40" s="13">
        <v>0</v>
      </c>
      <c r="Z40" s="12">
        <v>0</v>
      </c>
      <c r="AA40" s="13">
        <v>0</v>
      </c>
      <c r="AB40" s="12">
        <v>0</v>
      </c>
      <c r="AC40" s="13">
        <v>0</v>
      </c>
      <c r="AD40" s="12">
        <v>0</v>
      </c>
      <c r="AE40" s="13">
        <v>0</v>
      </c>
      <c r="AH40" s="76"/>
    </row>
    <row r="41" spans="1:31" ht="12.75" customHeight="1" hidden="1">
      <c r="A41" s="1"/>
      <c r="B41" s="6"/>
      <c r="C41" s="21"/>
      <c r="D41" s="10">
        <v>0</v>
      </c>
      <c r="E41" s="28"/>
      <c r="F41" s="10">
        <v>0</v>
      </c>
      <c r="G41" s="11">
        <v>0</v>
      </c>
      <c r="H41" s="10">
        <v>0</v>
      </c>
      <c r="I41" s="11">
        <v>0</v>
      </c>
      <c r="J41" s="10">
        <v>0</v>
      </c>
      <c r="K41" s="11">
        <v>0</v>
      </c>
      <c r="L41" s="10">
        <v>0</v>
      </c>
      <c r="M41" s="11">
        <v>0</v>
      </c>
      <c r="N41" s="10">
        <v>0</v>
      </c>
      <c r="O41" s="11">
        <v>0</v>
      </c>
      <c r="P41" s="10">
        <v>0</v>
      </c>
      <c r="Q41" s="11">
        <v>0</v>
      </c>
      <c r="R41" s="10">
        <v>0</v>
      </c>
      <c r="S41" s="11">
        <v>0</v>
      </c>
      <c r="T41" s="10">
        <v>0</v>
      </c>
      <c r="U41" s="11">
        <v>0</v>
      </c>
      <c r="V41" s="10">
        <v>0</v>
      </c>
      <c r="W41" s="11">
        <v>0</v>
      </c>
      <c r="X41" s="10">
        <v>0</v>
      </c>
      <c r="Y41" s="11">
        <v>0</v>
      </c>
      <c r="Z41" s="10">
        <v>0</v>
      </c>
      <c r="AA41" s="11">
        <v>0</v>
      </c>
      <c r="AB41" s="10">
        <v>0</v>
      </c>
      <c r="AC41" s="11">
        <v>0</v>
      </c>
      <c r="AD41" s="10">
        <v>0</v>
      </c>
      <c r="AE41" s="11">
        <v>0</v>
      </c>
    </row>
    <row r="42" spans="1:31" ht="12.75" customHeight="1" hidden="1">
      <c r="A42" s="1"/>
      <c r="B42" s="105"/>
      <c r="C42" s="106"/>
      <c r="D42" s="12">
        <v>0</v>
      </c>
      <c r="E42" s="29"/>
      <c r="F42" s="12">
        <v>0</v>
      </c>
      <c r="G42" s="13">
        <v>0</v>
      </c>
      <c r="H42" s="12">
        <v>0</v>
      </c>
      <c r="I42" s="13">
        <v>0</v>
      </c>
      <c r="J42" s="12">
        <v>0</v>
      </c>
      <c r="K42" s="13">
        <v>0</v>
      </c>
      <c r="L42" s="12">
        <v>0</v>
      </c>
      <c r="M42" s="13">
        <v>0</v>
      </c>
      <c r="N42" s="12">
        <v>0</v>
      </c>
      <c r="O42" s="13">
        <v>0</v>
      </c>
      <c r="P42" s="12">
        <v>0</v>
      </c>
      <c r="Q42" s="13">
        <v>0</v>
      </c>
      <c r="R42" s="12">
        <v>0</v>
      </c>
      <c r="S42" s="13">
        <v>0</v>
      </c>
      <c r="T42" s="12">
        <v>0</v>
      </c>
      <c r="U42" s="13">
        <v>0</v>
      </c>
      <c r="V42" s="12">
        <v>0</v>
      </c>
      <c r="W42" s="13">
        <v>0</v>
      </c>
      <c r="X42" s="12">
        <v>0</v>
      </c>
      <c r="Y42" s="13">
        <v>0</v>
      </c>
      <c r="Z42" s="12">
        <v>0</v>
      </c>
      <c r="AA42" s="13">
        <v>0</v>
      </c>
      <c r="AB42" s="12">
        <v>0</v>
      </c>
      <c r="AC42" s="13">
        <v>0</v>
      </c>
      <c r="AD42" s="12">
        <v>0</v>
      </c>
      <c r="AE42" s="13">
        <v>0</v>
      </c>
    </row>
    <row r="43" spans="1:31" ht="12.75" customHeight="1" hidden="1">
      <c r="A43" s="1"/>
      <c r="B43" s="6"/>
      <c r="C43" s="21"/>
      <c r="D43" s="10">
        <v>0</v>
      </c>
      <c r="E43" s="28"/>
      <c r="F43" s="10">
        <v>0</v>
      </c>
      <c r="G43" s="11">
        <v>0</v>
      </c>
      <c r="H43" s="10">
        <v>0</v>
      </c>
      <c r="I43" s="11">
        <v>0</v>
      </c>
      <c r="J43" s="10">
        <v>0</v>
      </c>
      <c r="K43" s="11">
        <v>0</v>
      </c>
      <c r="L43" s="10">
        <v>0</v>
      </c>
      <c r="M43" s="11">
        <v>0</v>
      </c>
      <c r="N43" s="10">
        <v>0</v>
      </c>
      <c r="O43" s="11">
        <v>0</v>
      </c>
      <c r="P43" s="10">
        <v>0</v>
      </c>
      <c r="Q43" s="11">
        <v>0</v>
      </c>
      <c r="R43" s="10">
        <v>0</v>
      </c>
      <c r="S43" s="11">
        <v>0</v>
      </c>
      <c r="T43" s="10">
        <v>0</v>
      </c>
      <c r="U43" s="11">
        <v>0</v>
      </c>
      <c r="V43" s="10">
        <v>0</v>
      </c>
      <c r="W43" s="11">
        <v>0</v>
      </c>
      <c r="X43" s="10">
        <v>0</v>
      </c>
      <c r="Y43" s="11">
        <v>0</v>
      </c>
      <c r="Z43" s="10">
        <v>0</v>
      </c>
      <c r="AA43" s="11">
        <v>0</v>
      </c>
      <c r="AB43" s="10">
        <v>0</v>
      </c>
      <c r="AC43" s="11">
        <v>0</v>
      </c>
      <c r="AD43" s="10">
        <v>0</v>
      </c>
      <c r="AE43" s="11">
        <v>0</v>
      </c>
    </row>
    <row r="44" spans="1:31" ht="12.75" customHeight="1" hidden="1">
      <c r="A44" s="1"/>
      <c r="B44" s="105"/>
      <c r="C44" s="106"/>
      <c r="D44" s="12">
        <v>0</v>
      </c>
      <c r="E44" s="29"/>
      <c r="F44" s="12">
        <v>0</v>
      </c>
      <c r="G44" s="13">
        <v>0</v>
      </c>
      <c r="H44" s="12">
        <v>0</v>
      </c>
      <c r="I44" s="13">
        <v>0</v>
      </c>
      <c r="J44" s="12">
        <v>0</v>
      </c>
      <c r="K44" s="13">
        <v>0</v>
      </c>
      <c r="L44" s="12">
        <v>0</v>
      </c>
      <c r="M44" s="13">
        <v>0</v>
      </c>
      <c r="N44" s="12">
        <v>0</v>
      </c>
      <c r="O44" s="13">
        <v>0</v>
      </c>
      <c r="P44" s="12">
        <v>0</v>
      </c>
      <c r="Q44" s="13">
        <v>0</v>
      </c>
      <c r="R44" s="12">
        <v>0</v>
      </c>
      <c r="S44" s="13">
        <v>0</v>
      </c>
      <c r="T44" s="12">
        <v>0</v>
      </c>
      <c r="U44" s="13">
        <v>0</v>
      </c>
      <c r="V44" s="12">
        <v>0</v>
      </c>
      <c r="W44" s="13">
        <v>0</v>
      </c>
      <c r="X44" s="12">
        <v>0</v>
      </c>
      <c r="Y44" s="13">
        <v>0</v>
      </c>
      <c r="Z44" s="12">
        <v>0</v>
      </c>
      <c r="AA44" s="13">
        <v>0</v>
      </c>
      <c r="AB44" s="12">
        <v>0</v>
      </c>
      <c r="AC44" s="13">
        <v>0</v>
      </c>
      <c r="AD44" s="12">
        <v>0</v>
      </c>
      <c r="AE44" s="13">
        <v>0</v>
      </c>
    </row>
    <row r="45" spans="1:31" ht="12.75" customHeight="1" hidden="1">
      <c r="A45" s="1"/>
      <c r="B45" s="6"/>
      <c r="C45" s="21"/>
      <c r="D45" s="10">
        <v>0</v>
      </c>
      <c r="E45" s="28"/>
      <c r="F45" s="10">
        <v>0</v>
      </c>
      <c r="G45" s="11">
        <v>0</v>
      </c>
      <c r="H45" s="10">
        <v>0</v>
      </c>
      <c r="I45" s="11">
        <v>0</v>
      </c>
      <c r="J45" s="10">
        <v>0</v>
      </c>
      <c r="K45" s="11">
        <v>0</v>
      </c>
      <c r="L45" s="10">
        <v>0</v>
      </c>
      <c r="M45" s="11">
        <v>0</v>
      </c>
      <c r="N45" s="10">
        <v>0</v>
      </c>
      <c r="O45" s="11">
        <v>0</v>
      </c>
      <c r="P45" s="10">
        <v>0</v>
      </c>
      <c r="Q45" s="11">
        <v>0</v>
      </c>
      <c r="R45" s="10">
        <v>0</v>
      </c>
      <c r="S45" s="11">
        <v>0</v>
      </c>
      <c r="T45" s="10">
        <v>0</v>
      </c>
      <c r="U45" s="11">
        <v>0</v>
      </c>
      <c r="V45" s="10">
        <v>0</v>
      </c>
      <c r="W45" s="11">
        <v>0</v>
      </c>
      <c r="X45" s="10">
        <v>0</v>
      </c>
      <c r="Y45" s="11">
        <v>0</v>
      </c>
      <c r="Z45" s="10">
        <v>0</v>
      </c>
      <c r="AA45" s="11">
        <v>0</v>
      </c>
      <c r="AB45" s="10">
        <v>0</v>
      </c>
      <c r="AC45" s="11">
        <v>0</v>
      </c>
      <c r="AD45" s="10">
        <v>0</v>
      </c>
      <c r="AE45" s="11">
        <v>0</v>
      </c>
    </row>
    <row r="46" spans="1:31" ht="12.75" customHeight="1" hidden="1">
      <c r="A46" s="1"/>
      <c r="B46" s="6"/>
      <c r="C46" s="21"/>
      <c r="D46" s="10">
        <v>0</v>
      </c>
      <c r="E46" s="28"/>
      <c r="F46" s="10">
        <v>0</v>
      </c>
      <c r="G46" s="11">
        <v>0</v>
      </c>
      <c r="H46" s="10">
        <v>0</v>
      </c>
      <c r="I46" s="11">
        <v>0</v>
      </c>
      <c r="J46" s="10">
        <v>0</v>
      </c>
      <c r="K46" s="11">
        <v>0</v>
      </c>
      <c r="L46" s="10">
        <v>0</v>
      </c>
      <c r="M46" s="11">
        <v>0</v>
      </c>
      <c r="N46" s="10">
        <v>0</v>
      </c>
      <c r="O46" s="11">
        <v>0</v>
      </c>
      <c r="P46" s="10">
        <v>0</v>
      </c>
      <c r="Q46" s="11">
        <v>0</v>
      </c>
      <c r="R46" s="10">
        <v>0</v>
      </c>
      <c r="S46" s="11">
        <v>0</v>
      </c>
      <c r="T46" s="10">
        <v>0</v>
      </c>
      <c r="U46" s="11">
        <v>0</v>
      </c>
      <c r="V46" s="10">
        <v>0</v>
      </c>
      <c r="W46" s="11">
        <v>0</v>
      </c>
      <c r="X46" s="10">
        <v>0</v>
      </c>
      <c r="Y46" s="11">
        <v>0</v>
      </c>
      <c r="Z46" s="10">
        <v>0</v>
      </c>
      <c r="AA46" s="11">
        <v>0</v>
      </c>
      <c r="AB46" s="10">
        <v>0</v>
      </c>
      <c r="AC46" s="11">
        <v>0</v>
      </c>
      <c r="AD46" s="10">
        <v>0</v>
      </c>
      <c r="AE46" s="11">
        <v>0</v>
      </c>
    </row>
    <row r="47" spans="1:31" ht="12.75" hidden="1">
      <c r="A47" s="1"/>
      <c r="B47" s="6"/>
      <c r="C47" s="7"/>
      <c r="D47" s="12">
        <v>0</v>
      </c>
      <c r="E47" s="29"/>
      <c r="F47" s="12">
        <v>0</v>
      </c>
      <c r="G47" s="13">
        <v>0</v>
      </c>
      <c r="H47" s="12">
        <v>0</v>
      </c>
      <c r="I47" s="13">
        <v>0</v>
      </c>
      <c r="J47" s="12">
        <v>0</v>
      </c>
      <c r="K47" s="13">
        <v>0</v>
      </c>
      <c r="L47" s="12">
        <v>0</v>
      </c>
      <c r="M47" s="13">
        <v>0</v>
      </c>
      <c r="N47" s="12">
        <v>0</v>
      </c>
      <c r="O47" s="13">
        <v>0</v>
      </c>
      <c r="P47" s="12">
        <v>0</v>
      </c>
      <c r="Q47" s="13">
        <v>0</v>
      </c>
      <c r="R47" s="12">
        <v>0</v>
      </c>
      <c r="S47" s="13">
        <v>0</v>
      </c>
      <c r="T47" s="12">
        <v>0</v>
      </c>
      <c r="U47" s="13">
        <v>0</v>
      </c>
      <c r="V47" s="12">
        <v>0</v>
      </c>
      <c r="W47" s="13">
        <v>0</v>
      </c>
      <c r="X47" s="12">
        <v>0</v>
      </c>
      <c r="Y47" s="13">
        <v>0</v>
      </c>
      <c r="Z47" s="12">
        <v>0</v>
      </c>
      <c r="AA47" s="13">
        <v>0</v>
      </c>
      <c r="AB47" s="12">
        <v>0</v>
      </c>
      <c r="AC47" s="13">
        <v>0</v>
      </c>
      <c r="AD47" s="12">
        <v>0</v>
      </c>
      <c r="AE47" s="13">
        <v>0</v>
      </c>
    </row>
    <row r="48" spans="1:31" ht="12.75">
      <c r="A48" s="1"/>
      <c r="B48" s="6"/>
      <c r="C48" s="58" t="s">
        <v>46</v>
      </c>
      <c r="D48" s="12">
        <f>D39</f>
        <v>734218331000</v>
      </c>
      <c r="E48" s="29"/>
      <c r="F48" s="12">
        <f>F39</f>
        <v>51889353148</v>
      </c>
      <c r="G48" s="13">
        <f aca="true" t="shared" si="15" ref="G48:AC48">F48/$D48*100</f>
        <v>7.067291969859575</v>
      </c>
      <c r="H48" s="12">
        <f>H39</f>
        <v>39525560535</v>
      </c>
      <c r="I48" s="13">
        <f t="shared" si="15"/>
        <v>5.38335245337262</v>
      </c>
      <c r="J48" s="12">
        <f>J39</f>
        <v>0</v>
      </c>
      <c r="K48" s="13">
        <f t="shared" si="15"/>
        <v>0</v>
      </c>
      <c r="L48" s="12">
        <f>L39</f>
        <v>0</v>
      </c>
      <c r="M48" s="13">
        <f t="shared" si="15"/>
        <v>0</v>
      </c>
      <c r="N48" s="12">
        <f>N39</f>
        <v>0</v>
      </c>
      <c r="O48" s="13">
        <f t="shared" si="15"/>
        <v>0</v>
      </c>
      <c r="P48" s="12">
        <f>P39</f>
        <v>0</v>
      </c>
      <c r="Q48" s="13">
        <f t="shared" si="15"/>
        <v>0</v>
      </c>
      <c r="R48" s="12">
        <f>R39</f>
        <v>0</v>
      </c>
      <c r="S48" s="13">
        <f t="shared" si="15"/>
        <v>0</v>
      </c>
      <c r="T48" s="12">
        <f>T39</f>
        <v>0</v>
      </c>
      <c r="U48" s="13">
        <f t="shared" si="15"/>
        <v>0</v>
      </c>
      <c r="V48" s="12">
        <f>V39</f>
        <v>0</v>
      </c>
      <c r="W48" s="13">
        <f t="shared" si="15"/>
        <v>0</v>
      </c>
      <c r="X48" s="12">
        <f>X39</f>
        <v>0</v>
      </c>
      <c r="Y48" s="13">
        <f t="shared" si="15"/>
        <v>0</v>
      </c>
      <c r="Z48" s="12">
        <f>Z39</f>
        <v>0</v>
      </c>
      <c r="AA48" s="13">
        <f t="shared" si="15"/>
        <v>0</v>
      </c>
      <c r="AB48" s="12">
        <f>AB39</f>
        <v>0</v>
      </c>
      <c r="AC48" s="13">
        <f t="shared" si="15"/>
        <v>0</v>
      </c>
      <c r="AD48" s="12">
        <f>AD39</f>
        <v>90731565476</v>
      </c>
      <c r="AE48" s="13">
        <f t="shared" si="11"/>
        <v>12.35757289693711</v>
      </c>
    </row>
    <row r="49" spans="1:28" ht="15" customHeight="1" hidden="1">
      <c r="A49" s="1"/>
      <c r="F49" s="22">
        <v>32115098772</v>
      </c>
      <c r="H49" s="22">
        <v>24722771392</v>
      </c>
      <c r="J49" s="22">
        <v>28196838419</v>
      </c>
      <c r="L49" s="22">
        <v>48555509207</v>
      </c>
      <c r="N49" s="22">
        <v>37795376506</v>
      </c>
      <c r="P49" s="22">
        <v>35202891494</v>
      </c>
      <c r="R49" s="22">
        <v>52262785994</v>
      </c>
      <c r="T49" s="22">
        <v>52262785994</v>
      </c>
      <c r="V49" s="22">
        <v>52262785994</v>
      </c>
      <c r="X49" s="22">
        <v>52262785994</v>
      </c>
      <c r="Z49" s="22">
        <v>52262785994</v>
      </c>
      <c r="AB49" s="22">
        <v>52262785994</v>
      </c>
    </row>
    <row r="50" spans="3:28" ht="12.75" hidden="1">
      <c r="C50" t="s">
        <v>47</v>
      </c>
      <c r="E50" s="23">
        <f>E49-E48</f>
        <v>0</v>
      </c>
      <c r="F50" s="23">
        <f>F49-F48</f>
        <v>-19774254376</v>
      </c>
      <c r="H50" s="23">
        <f>H49-H48</f>
        <v>-14802789143</v>
      </c>
      <c r="J50" s="23">
        <f>J49-J48</f>
        <v>28196838419</v>
      </c>
      <c r="L50" s="23">
        <f>L49-L48</f>
        <v>48555509207</v>
      </c>
      <c r="N50" s="23">
        <f>N49-N48</f>
        <v>37795376506</v>
      </c>
      <c r="P50" s="23">
        <f>P49-P48</f>
        <v>35202891494</v>
      </c>
      <c r="R50" s="23">
        <f>R49-R48</f>
        <v>52262785994</v>
      </c>
      <c r="T50" s="23">
        <f>T49-T48</f>
        <v>52262785994</v>
      </c>
      <c r="V50" s="23">
        <f>V49-V48</f>
        <v>52262785994</v>
      </c>
      <c r="X50" s="23">
        <f>X49-X48</f>
        <v>52262785994</v>
      </c>
      <c r="Z50" s="23">
        <f>Z49-Z48</f>
        <v>52262785994</v>
      </c>
      <c r="AB50" s="23">
        <f>AB49-AB48</f>
        <v>52262785994</v>
      </c>
    </row>
    <row r="51" spans="32:33" s="69" customFormat="1" ht="12.75">
      <c r="AF51" s="60"/>
      <c r="AG51" s="60"/>
    </row>
    <row r="52" spans="6:33" s="3" customFormat="1" ht="12.75" outlineLevel="1">
      <c r="F52" s="67"/>
      <c r="H52" s="67"/>
      <c r="J52" s="67"/>
      <c r="L52" s="67"/>
      <c r="N52" s="67"/>
      <c r="P52" s="67"/>
      <c r="R52" s="67"/>
      <c r="T52" s="67"/>
      <c r="V52" s="67"/>
      <c r="X52" s="67"/>
      <c r="Z52" s="67"/>
      <c r="AB52" s="67"/>
      <c r="AD52" s="68"/>
      <c r="AF52" s="61"/>
      <c r="AG52" s="61"/>
    </row>
    <row r="53" spans="4:33" s="3" customFormat="1" ht="12.75" outlineLevel="1">
      <c r="D53" s="73" t="s">
        <v>55</v>
      </c>
      <c r="F53" s="74">
        <v>27485896</v>
      </c>
      <c r="G53" s="74"/>
      <c r="H53" s="74">
        <v>40588183</v>
      </c>
      <c r="I53" s="74"/>
      <c r="J53" s="74">
        <v>51026843</v>
      </c>
      <c r="K53" s="74"/>
      <c r="L53" s="74">
        <v>64147515</v>
      </c>
      <c r="M53" s="74"/>
      <c r="N53" s="74">
        <v>64339692</v>
      </c>
      <c r="O53" s="74"/>
      <c r="P53" s="74">
        <v>86538455</v>
      </c>
      <c r="Q53" s="74"/>
      <c r="R53" s="74">
        <v>102959325</v>
      </c>
      <c r="S53" s="74"/>
      <c r="T53" s="74">
        <v>103566785</v>
      </c>
      <c r="U53" s="74"/>
      <c r="V53" s="74">
        <v>123334770</v>
      </c>
      <c r="W53" s="74"/>
      <c r="X53" s="74">
        <v>92751822</v>
      </c>
      <c r="Y53" s="74"/>
      <c r="Z53" s="74">
        <v>118525022</v>
      </c>
      <c r="AA53" s="74"/>
      <c r="AB53" s="74">
        <v>186205676</v>
      </c>
      <c r="AD53" s="74"/>
      <c r="AF53" s="61"/>
      <c r="AG53" s="61"/>
    </row>
    <row r="54" spans="4:33" s="69" customFormat="1" ht="12.75" outlineLevel="1">
      <c r="D54" s="70"/>
      <c r="F54" s="71">
        <f>F53/SUM($F$53:$AB$53)</f>
        <v>0.02589418110196887</v>
      </c>
      <c r="G54" s="71"/>
      <c r="H54" s="71">
        <f>H53/SUM($F$53:$AB$53)</f>
        <v>0.03823771148671501</v>
      </c>
      <c r="I54" s="71"/>
      <c r="J54" s="71">
        <f aca="true" t="shared" si="16" ref="J54:AB54">J53/SUM($F$53:$AB$53)</f>
        <v>0.048071866156509234</v>
      </c>
      <c r="K54" s="71"/>
      <c r="L54" s="71">
        <f t="shared" si="16"/>
        <v>0.06043271686145013</v>
      </c>
      <c r="M54" s="71"/>
      <c r="N54" s="71">
        <f t="shared" si="16"/>
        <v>0.06061376484480978</v>
      </c>
      <c r="O54" s="71"/>
      <c r="P54" s="71">
        <f t="shared" si="16"/>
        <v>0.08152699210004227</v>
      </c>
      <c r="Q54" s="71"/>
      <c r="R54" s="71">
        <f t="shared" si="16"/>
        <v>0.09699692553906451</v>
      </c>
      <c r="S54" s="71"/>
      <c r="T54" s="71">
        <f t="shared" si="16"/>
        <v>0.09756920738325842</v>
      </c>
      <c r="U54" s="71"/>
      <c r="V54" s="71">
        <f t="shared" si="16"/>
        <v>0.11619242358152258</v>
      </c>
      <c r="W54" s="71"/>
      <c r="X54" s="71">
        <f t="shared" si="16"/>
        <v>0.0873805415113839</v>
      </c>
      <c r="Y54" s="71"/>
      <c r="Z54" s="71">
        <f t="shared" si="16"/>
        <v>0.11166120925375125</v>
      </c>
      <c r="AA54" s="71"/>
      <c r="AB54" s="71">
        <f t="shared" si="16"/>
        <v>0.175422460179524</v>
      </c>
      <c r="AD54" s="71"/>
      <c r="AF54" s="60"/>
      <c r="AG54" s="60"/>
    </row>
    <row r="55" spans="32:33" s="69" customFormat="1" ht="12.75" outlineLevel="1">
      <c r="AF55" s="60"/>
      <c r="AG55" s="60"/>
    </row>
    <row r="56" spans="4:33" s="3" customFormat="1" ht="12.75" outlineLevel="1">
      <c r="D56" s="73" t="s">
        <v>56</v>
      </c>
      <c r="F56" s="75">
        <f>F48/1000</f>
        <v>51889353.148</v>
      </c>
      <c r="H56" s="75">
        <f>H48/1000</f>
        <v>39525560.535</v>
      </c>
      <c r="J56" s="75">
        <f>J48/1000</f>
        <v>0</v>
      </c>
      <c r="L56" s="75">
        <f>L48/1000</f>
        <v>0</v>
      </c>
      <c r="N56" s="75">
        <f>N48/1000</f>
        <v>0</v>
      </c>
      <c r="P56" s="75">
        <f>P48/1000</f>
        <v>0</v>
      </c>
      <c r="R56" s="75">
        <f>R48/1000</f>
        <v>0</v>
      </c>
      <c r="T56" s="75">
        <f>T48/1000</f>
        <v>0</v>
      </c>
      <c r="V56" s="75">
        <f>V48/1000</f>
        <v>0</v>
      </c>
      <c r="X56" s="75">
        <f>X48/1000</f>
        <v>0</v>
      </c>
      <c r="Z56" s="75">
        <f>Z48/1000</f>
        <v>0</v>
      </c>
      <c r="AB56" s="75">
        <f>AB48/1000</f>
        <v>0</v>
      </c>
      <c r="AD56" s="75"/>
      <c r="AF56" s="61"/>
      <c r="AG56" s="61"/>
    </row>
    <row r="57" spans="6:33" s="69" customFormat="1" ht="12.75" outlineLevel="1">
      <c r="F57" s="72">
        <f>F56/($D$48/1000)</f>
        <v>0.07067291969859577</v>
      </c>
      <c r="H57" s="72">
        <f>H56/($D$48/1000)</f>
        <v>0.05383352453372619</v>
      </c>
      <c r="J57" s="72">
        <f>J56/($D$48/1000)</f>
        <v>0</v>
      </c>
      <c r="L57" s="72">
        <f>L56/($D$48/1000)</f>
        <v>0</v>
      </c>
      <c r="N57" s="72">
        <f>N56/($D$48/1000)</f>
        <v>0</v>
      </c>
      <c r="P57" s="72">
        <f>P56/($D$48/1000)</f>
        <v>0</v>
      </c>
      <c r="R57" s="72">
        <f>R56/($D$48/1000)</f>
        <v>0</v>
      </c>
      <c r="T57" s="72">
        <f>T56/($D$48/1000)</f>
        <v>0</v>
      </c>
      <c r="V57" s="72">
        <f>V56/($D$48/1000)</f>
        <v>0</v>
      </c>
      <c r="X57" s="72">
        <f>X56/($D$48/1000)</f>
        <v>0</v>
      </c>
      <c r="Z57" s="72">
        <f>Z56/($D$48/1000)</f>
        <v>0</v>
      </c>
      <c r="AB57" s="72">
        <f>AB56/($D$48/1000)</f>
        <v>0</v>
      </c>
      <c r="AD57" s="72"/>
      <c r="AF57" s="60"/>
      <c r="AG57" s="60"/>
    </row>
    <row r="58" spans="32:33" s="69" customFormat="1" ht="12.75">
      <c r="AF58" s="60"/>
      <c r="AG58" s="60"/>
    </row>
    <row r="59" spans="32:33" s="69" customFormat="1" ht="12.75">
      <c r="AF59" s="60"/>
      <c r="AG59" s="60"/>
    </row>
    <row r="60" spans="32:33" s="69" customFormat="1" ht="12.75">
      <c r="AF60" s="60"/>
      <c r="AG60" s="60"/>
    </row>
    <row r="61" spans="32:33" s="69" customFormat="1" ht="12.75">
      <c r="AF61" s="60"/>
      <c r="AG61" s="60"/>
    </row>
    <row r="62" spans="32:33" s="69" customFormat="1" ht="12.75" hidden="1">
      <c r="AF62" s="60"/>
      <c r="AG62" s="60"/>
    </row>
    <row r="63" spans="32:33" s="69" customFormat="1" ht="12.75">
      <c r="AF63" s="60"/>
      <c r="AG63" s="60"/>
    </row>
    <row r="64" spans="32:33" s="69" customFormat="1" ht="12.75" hidden="1">
      <c r="AF64" s="60"/>
      <c r="AG64" s="60"/>
    </row>
    <row r="65" spans="32:33" s="69" customFormat="1" ht="12.75">
      <c r="AF65" s="60"/>
      <c r="AG65" s="60"/>
    </row>
    <row r="66" spans="32:33" s="69" customFormat="1" ht="12.75">
      <c r="AF66" s="60"/>
      <c r="AG66" s="60"/>
    </row>
    <row r="67" spans="32:33" s="69" customFormat="1" ht="12.75">
      <c r="AF67" s="60"/>
      <c r="AG67" s="60"/>
    </row>
    <row r="68" spans="32:33" s="69" customFormat="1" ht="12.75">
      <c r="AF68" s="60"/>
      <c r="AG68" s="60"/>
    </row>
    <row r="69" spans="32:33" s="69" customFormat="1" ht="12.75">
      <c r="AF69" s="60"/>
      <c r="AG69" s="60"/>
    </row>
    <row r="70" spans="32:33" s="69" customFormat="1" ht="12.75">
      <c r="AF70" s="60"/>
      <c r="AG70" s="60"/>
    </row>
    <row r="71" spans="32:33" s="69" customFormat="1" ht="12.75">
      <c r="AF71" s="60"/>
      <c r="AG71" s="60"/>
    </row>
    <row r="72" spans="32:33" s="69" customFormat="1" ht="12.75">
      <c r="AF72" s="60"/>
      <c r="AG72" s="60"/>
    </row>
    <row r="73" spans="32:33" s="69" customFormat="1" ht="12.75">
      <c r="AF73" s="60"/>
      <c r="AG73" s="60"/>
    </row>
    <row r="74" spans="32:33" s="69" customFormat="1" ht="12.75">
      <c r="AF74" s="60"/>
      <c r="AG74" s="60"/>
    </row>
    <row r="75" spans="32:33" s="69" customFormat="1" ht="12.75">
      <c r="AF75" s="60"/>
      <c r="AG75" s="60"/>
    </row>
  </sheetData>
  <sheetProtection/>
  <mergeCells count="27">
    <mergeCell ref="B42:C42"/>
    <mergeCell ref="B44:C44"/>
    <mergeCell ref="AD6:AE6"/>
    <mergeCell ref="B8:C8"/>
    <mergeCell ref="B15:C15"/>
    <mergeCell ref="B21:C21"/>
    <mergeCell ref="B26:C26"/>
    <mergeCell ref="B30:C3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B2:AE2"/>
    <mergeCell ref="B3:D3"/>
    <mergeCell ref="F3:G3"/>
    <mergeCell ref="B4:D4"/>
    <mergeCell ref="F4:G4"/>
    <mergeCell ref="B5:D5"/>
    <mergeCell ref="F5:G5"/>
  </mergeCells>
  <printOptions/>
  <pageMargins left="0.2777777777777778" right="0.2777777777777778" top="0.2777777777777778" bottom="0.2777777777777778" header="0" footer="0"/>
  <pageSetup fitToHeight="0" fitToWidth="0" horizontalDpi="300" verticalDpi="300" orientation="landscape" pageOrder="overThenDown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Kurniawan</dc:creator>
  <cp:keywords/>
  <dc:description/>
  <cp:lastModifiedBy>Evi Tresnawati</cp:lastModifiedBy>
  <cp:lastPrinted>2014-06-19T04:19:20Z</cp:lastPrinted>
  <dcterms:created xsi:type="dcterms:W3CDTF">2014-06-19T04:20:25Z</dcterms:created>
  <dcterms:modified xsi:type="dcterms:W3CDTF">2018-08-01T08:11:52Z</dcterms:modified>
  <cp:category/>
  <cp:version/>
  <cp:contentType/>
  <cp:contentStatus/>
</cp:coreProperties>
</file>